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2"/>
  </bookViews>
  <sheets>
    <sheet name="Instrukcja" sheetId="1" state="visible" r:id="rId3"/>
    <sheet name="Ustawienia" sheetId="2" state="visible" r:id="rId4"/>
    <sheet name="Ewidencja" sheetId="3" state="visible" r:id="rId5"/>
    <sheet name="Rachunek" sheetId="4" state="visible" r:id="rId6"/>
    <sheet name="Faktura" sheetId="5" state="visible" r:id="rId7"/>
    <sheet name="Limit" sheetId="6" state="visible" r:id="rId8"/>
  </sheets>
  <definedNames>
    <definedName function="false" hidden="false" localSheetId="4" name="_xlnm.Print_Area" vbProcedure="false">Faktura!$B$5:$F$36</definedName>
    <definedName function="false" hidden="false" localSheetId="3" name="_xlnm.Print_Area" vbProcedure="false">Rachunek!$B$5:$F$36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<sst xmlns="http://schemas.openxmlformats.org/spreadsheetml/2006/main" count="127" uniqueCount="103">
  <si>
    <t xml:space="preserve">Ewidencja sprzedaży, rachunki i faktury – działalność nierejestrowana</t>
  </si>
  <si>
    <t xml:space="preserve">FPF · Finansowy Support Anna Sapieja · fpf.net.pl · tel. 530 856 900</t>
  </si>
  <si>
    <t xml:space="preserve">Jak to działa</t>
  </si>
  <si>
    <t xml:space="preserve">Każdą sprzedaż wpisujesz tylko raz, w arkuszu „Ewidencja”. Rachunek i faktura wypełniają się same na podstawie tych wpisów.</t>
  </si>
  <si>
    <t xml:space="preserve">1. Ustawienia</t>
  </si>
  <si>
    <t xml:space="preserve">Wpisz swoje dane (sprzedawca), rok i płacę minimalną. Niebieskie pola wypełniasz Ty, reszta liczy się sama.</t>
  </si>
  <si>
    <t xml:space="preserve">2. Ewidencja</t>
  </si>
  <si>
    <t xml:space="preserve">W każdym wierszu wpisz datę sprzedaży, nazwę towaru lub usługi, ilość i cenę. Kwota i suma narastająco w miesiącu policzą się same.</t>
  </si>
  <si>
    <t xml:space="preserve">Jeśli klient chce rachunek albo fakturę, w tym samym wierszu wybierz rodzaj dokumentu, wpisz jego numer i dane nabywcy.</t>
  </si>
  <si>
    <t xml:space="preserve">Kilka pozycji na jednym dokumencie? Wpisz je w kolejnych wierszach z tym samym numerem dokumentu (dane nabywcy wystarczą w pierwszym wierszu). Maksymalnie 8 pozycji.</t>
  </si>
  <si>
    <t xml:space="preserve">3. Rachunek albo Faktura</t>
  </si>
  <si>
    <t xml:space="preserve">W niebieskim polu u góry wpisz numer dokumentu. Dokument wypełni się danymi z ewidencji. Wydrukuj go albo zapisz jako PDF (Plik → Drukuj).</t>
  </si>
  <si>
    <t xml:space="preserve">Numeruj rachunki i faktury osobno, np. R/1/2026, R/2/2026 oraz F/1/2026, F/2/2026.</t>
  </si>
  <si>
    <t xml:space="preserve">4. Limit</t>
  </si>
  <si>
    <t xml:space="preserve">Arkusz pokazuje przychód w każdym kwartale i miesiącu oraz ostrzega przed przekroczeniem limitu.</t>
  </si>
  <si>
    <t xml:space="preserve">Przykład wpisu w ewidencji</t>
  </si>
  <si>
    <t xml:space="preserve">Data: 05.10.2026 · Nazwa: tort na zamówienie · Ilość: 1 · Cena: 250,00 · Dokument: rachunek · Nr: R/1/2026 · Nabywca: Jan Nowak</t>
  </si>
  <si>
    <t xml:space="preserve">Najważniejsze zasady w 2026 roku</t>
  </si>
  <si>
    <t xml:space="preserve">• Limit przychodu: 225% płacy minimalnej w kwartale, czyli 10 813,50 zł. Po przekroczeniu masz 7 dni na wpis do CEIDG.</t>
  </si>
  <si>
    <t xml:space="preserve">• Osoba zarejestrowana jako bezrobotna: najwyżej połowa płacy minimalnej w miesiącu, czyli 2 403 zł.</t>
  </si>
  <si>
    <t xml:space="preserve">• Rachunek albo fakturę wystawiasz, gdy klient o nie poprosi, w ciągu 3 miesięcy od końca miesiąca sprzedaży.</t>
  </si>
  <si>
    <t xml:space="preserve">• Usługi w działalności nierejestrowanej podlegają ZUS jak umowa zlecenia. Zgłasza klient, ale musisz go poinformować.</t>
  </si>
  <si>
    <t xml:space="preserve">• Faktury dla firm obejmuje stopniowo KSeF (Krajowy System e-Faktur). Zanim wystawisz fakturę firmie, sprawdź, czy dotyczy Cię ten obowiązek.</t>
  </si>
  <si>
    <t xml:space="preserve">• Podatek rozliczasz raz w roku w PIT-36, według skali. Zbieraj dokumenty kosztów, bo obniżają podatek.</t>
  </si>
  <si>
    <t xml:space="preserve">To podstawowe informacje, a nie doradztwo podatkowe. Masz pytania? Umów konsultację: fpf.net.pl/kontakt</t>
  </si>
  <si>
    <t xml:space="preserve">Ustawienia</t>
  </si>
  <si>
    <t xml:space="preserve">Sprzedawca: imię i nazwisko</t>
  </si>
  <si>
    <t xml:space="preserve">Pojawi się na rachunkach i fakturach</t>
  </si>
  <si>
    <t xml:space="preserve">Sprzedawca: ulica i numer</t>
  </si>
  <si>
    <t xml:space="preserve">Sprzedawca: kod pocztowy i miejscowość</t>
  </si>
  <si>
    <t xml:space="preserve">Sprzedawca: NIP lub PESEL</t>
  </si>
  <si>
    <t xml:space="preserve">Na fakturze. Jeśli nie masz NIP, wpisz PESEL</t>
  </si>
  <si>
    <t xml:space="preserve">Numer konta do przelewów</t>
  </si>
  <si>
    <t xml:space="preserve">Opcjonalnie</t>
  </si>
  <si>
    <t xml:space="preserve">Miejsce wystawienia dokumentów</t>
  </si>
  <si>
    <t xml:space="preserve">np. Lubartów</t>
  </si>
  <si>
    <t xml:space="preserve">Rok ewidencji</t>
  </si>
  <si>
    <t xml:space="preserve">Płaca minimalna (zł brutto)</t>
  </si>
  <si>
    <t xml:space="preserve">2026: 4 806 zł. Zmień w kolejnym roku.</t>
  </si>
  <si>
    <t xml:space="preserve">Limit kwartalny (225% płacy minimalnej)</t>
  </si>
  <si>
    <t xml:space="preserve">Wylicza się sam</t>
  </si>
  <si>
    <t xml:space="preserve">Limit miesięczny dla osoby bezrobotnej (50%)</t>
  </si>
  <si>
    <t xml:space="preserve">Czy jesteś zarejestrowana/y jako bezrobotna/y?</t>
  </si>
  <si>
    <t xml:space="preserve">nie</t>
  </si>
  <si>
    <t xml:space="preserve">Wybierz: tak / nie</t>
  </si>
  <si>
    <t xml:space="preserve">Uproszczona ewidencja sprzedaży</t>
  </si>
  <si>
    <t xml:space="preserve">Kolumny H–N wypełniasz tylko, gdy wystawiasz rachunek albo fakturę.</t>
  </si>
  <si>
    <t xml:space="preserve">Ewidencja</t>
  </si>
  <si>
    <t xml:space="preserve">Dane do rachunku / faktury</t>
  </si>
  <si>
    <t xml:space="preserve">Lp.</t>
  </si>
  <si>
    <t xml:space="preserve">Data sprzedaży</t>
  </si>
  <si>
    <t xml:space="preserve">Nazwa towaru lub usługi</t>
  </si>
  <si>
    <t xml:space="preserve">Ilość</t>
  </si>
  <si>
    <t xml:space="preserve">Cena</t>
  </si>
  <si>
    <t xml:space="preserve">Kwota</t>
  </si>
  <si>
    <t xml:space="preserve">Narastająco w miesiącu</t>
  </si>
  <si>
    <t xml:space="preserve">Dokument</t>
  </si>
  <si>
    <t xml:space="preserve">Nr dokumentu</t>
  </si>
  <si>
    <t xml:space="preserve">Nabywca</t>
  </si>
  <si>
    <t xml:space="preserve">Adres nabywcy</t>
  </si>
  <si>
    <t xml:space="preserve">NIP nabywcy</t>
  </si>
  <si>
    <t xml:space="preserve">Sposób zapłaty</t>
  </si>
  <si>
    <t xml:space="preserve">Termin płatności</t>
  </si>
  <si>
    <t xml:space="preserve">klucz</t>
  </si>
  <si>
    <t xml:space="preserve">Wpisz numer rachunku:</t>
  </si>
  <si>
    <t xml:space="preserve">(numer z kolumny „Nr dokumentu” w ewidencji)</t>
  </si>
  <si>
    <t xml:space="preserve">Data wystawienia to dzisiejsza data. Jeśli drukujesz dokument później, wpisz właściwą datę w niebieskim polu.</t>
  </si>
  <si>
    <t xml:space="preserve">Miejsce wystawienia:</t>
  </si>
  <si>
    <t xml:space="preserve">Data wystawienia:</t>
  </si>
  <si>
    <t xml:space="preserve">Data sprzedaży:</t>
  </si>
  <si>
    <t xml:space="preserve">SPRZEDAWCA</t>
  </si>
  <si>
    <t xml:space="preserve">NABYWCA</t>
  </si>
  <si>
    <t xml:space="preserve">Wartość</t>
  </si>
  <si>
    <t xml:space="preserve">Do zapłaty:</t>
  </si>
  <si>
    <t xml:space="preserve">Sprzedaż w ramach działalności nierejestrowanej (art. 5 ust. 1 ustawy Prawo przedsiębiorców). Sprzedawca korzysta ze zwolnienia z VAT (art. 113 ust. 1 ustawy o VAT).</t>
  </si>
  <si>
    <t xml:space="preserve">podpis sprzedawcy</t>
  </si>
  <si>
    <t xml:space="preserve">podpis nabywcy</t>
  </si>
  <si>
    <t xml:space="preserve">Wpisz numer faktury:</t>
  </si>
  <si>
    <t xml:space="preserve">Faktura bez VAT. Sprzedawca korzysta ze zwolnienia z VAT na podstawie art. 113 ust. 1 ustawy o VAT. Sprzedaż w ramach działalności nierejestrowanej (art. 5 ust. 1 ustawy Prawo przedsiębiorców).</t>
  </si>
  <si>
    <t xml:space="preserve">Limit przychodów</t>
  </si>
  <si>
    <t xml:space="preserve">Limit kwartalny:</t>
  </si>
  <si>
    <t xml:space="preserve">Okres</t>
  </si>
  <si>
    <t xml:space="preserve">Przychód</t>
  </si>
  <si>
    <t xml:space="preserve">% limitu</t>
  </si>
  <si>
    <t xml:space="preserve">Status</t>
  </si>
  <si>
    <t xml:space="preserve">I kwartał</t>
  </si>
  <si>
    <t xml:space="preserve">II kwartał</t>
  </si>
  <si>
    <t xml:space="preserve">III kwartał</t>
  </si>
  <si>
    <t xml:space="preserve">IV kwartał</t>
  </si>
  <si>
    <t xml:space="preserve">Miesiące (limit dla osoby bezrobotnej)</t>
  </si>
  <si>
    <t xml:space="preserve">styczeń</t>
  </si>
  <si>
    <t xml:space="preserve">luty</t>
  </si>
  <si>
    <t xml:space="preserve">marzec</t>
  </si>
  <si>
    <t xml:space="preserve">kwiecień</t>
  </si>
  <si>
    <t xml:space="preserve">maj</t>
  </si>
  <si>
    <t xml:space="preserve">czerwiec</t>
  </si>
  <si>
    <t xml:space="preserve">lipiec</t>
  </si>
  <si>
    <t xml:space="preserve">sierpień</t>
  </si>
  <si>
    <t xml:space="preserve">wrzesień</t>
  </si>
  <si>
    <t xml:space="preserve">październik</t>
  </si>
  <si>
    <t xml:space="preserve">listopad</t>
  </si>
  <si>
    <t xml:space="preserve">grudzień</t>
  </si>
  <si>
    <t xml:space="preserve">Razem w roku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</si>
</sst>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0"/>
    <numFmt numFmtId="167" formatCode="#,##0.00&quot; zł&quot;"/>
    <numFmt numFmtId="168" formatCode="dd\.mm\.yyyy"/>
    <numFmt numFmtId="169" formatCode="0%"/>
  </numFmts>
  <fonts count="3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7"/>
      <color rgb="FF1E1E2A"/>
      <name val="Arial"/>
      <family val="0"/>
      <charset val="1"/>
    </font>
    <font>
      <b val="true"/>
      <sz val="10"/>
      <color rgb="FF1E1E2A"/>
      <name val="Arial"/>
      <family val="0"/>
      <charset val="1"/>
    </font>
    <font>
      <b val="true"/>
      <sz val="11"/>
      <color rgb="FF1E1E2A"/>
      <name val="Arial"/>
      <family val="0"/>
      <charset val="1"/>
    </font>
    <font>
      <sz val="11"/>
      <color rgb="FF333333"/>
      <name val="Arial"/>
      <family val="0"/>
      <charset val="1"/>
    </font>
    <font>
      <b val="true"/>
      <sz val="16"/>
      <color rgb="FF1E1E2A"/>
      <name val="Arial"/>
      <family val="0"/>
      <charset val="1"/>
    </font>
    <font>
      <b val="true"/>
      <sz val="11"/>
      <name val="Arial"/>
      <family val="0"/>
      <charset val="1"/>
    </font>
    <font>
      <sz val="11"/>
      <color rgb="FF0279A6"/>
      <name val="Arial"/>
      <family val="0"/>
      <charset val="1"/>
    </font>
    <font>
      <sz val="9"/>
      <color rgb="FF666666"/>
      <name val="Arial"/>
      <family val="0"/>
      <charset val="1"/>
    </font>
    <font>
      <sz val="11"/>
      <color rgb="FF000000"/>
      <name val="Arial"/>
      <family val="0"/>
      <charset val="1"/>
    </font>
    <font>
      <sz val="10"/>
      <color rgb="FF666666"/>
      <name val="Arial"/>
      <family val="0"/>
      <charset val="1"/>
    </font>
    <font>
      <i val="true"/>
      <sz val="9"/>
      <color rgb="FF666666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1"/>
      <name val="Arial"/>
      <family val="0"/>
      <charset val="1"/>
    </font>
    <font>
      <sz val="8"/>
      <color rgb="FFBBBBBB"/>
      <name val="Arial"/>
      <family val="0"/>
      <charset val="1"/>
    </font>
    <font>
      <b val="true"/>
      <sz val="11"/>
      <color rgb="FF0279A6"/>
      <name val="Arial"/>
      <family val="0"/>
      <charset val="1"/>
    </font>
    <font>
      <b val="true"/>
      <sz val="9"/>
      <color rgb="FFB42318"/>
      <name val="Arial"/>
      <family val="0"/>
      <charset val="1"/>
    </font>
    <font>
      <i val="true"/>
      <sz val="8"/>
      <color rgb="FF888888"/>
      <name val="Arial"/>
      <family val="0"/>
      <charset val="1"/>
    </font>
    <font>
      <b val="true"/>
      <sz val="18"/>
      <color rgb="FF1E1E2A"/>
      <name val="Arial"/>
      <family val="0"/>
      <charset val="1"/>
    </font>
    <font>
      <sz val="8"/>
      <color rgb="FF666666"/>
      <name val="Arial"/>
      <family val="0"/>
      <charset val="1"/>
    </font>
    <font>
      <sz val="10"/>
      <name val="Arial"/>
      <family val="0"/>
      <charset val="1"/>
    </font>
    <font>
      <sz val="10"/>
      <color rgb="FF0279A6"/>
      <name val="Arial"/>
      <family val="0"/>
      <charset val="1"/>
    </font>
    <font>
      <b val="true"/>
      <sz val="9"/>
      <color rgb="FF666666"/>
      <name val="Arial"/>
      <family val="0"/>
      <charset val="1"/>
    </font>
    <font>
      <b val="true"/>
      <sz val="12"/>
      <name val="Arial"/>
      <family val="0"/>
      <charset val="1"/>
    </font>
    <font>
      <sz val="8"/>
      <color rgb="FF555555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3"/>
      <color rgb="FF1E1E2A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03C2F6"/>
        <bgColor rgb="FF33CCCC"/>
      </patternFill>
    </fill>
    <fill>
      <patternFill patternType="solid">
        <fgColor rgb="FFC9F0FD"/>
        <bgColor rgb="FFE3F3EA"/>
      </patternFill>
    </fill>
    <fill>
      <patternFill patternType="solid">
        <fgColor rgb="FF1E1E2A"/>
        <bgColor rgb="FF333333"/>
      </patternFill>
    </fill>
    <fill>
      <patternFill patternType="solid">
        <fgColor rgb="FFEEF9FE"/>
        <bgColor rgb="FFE3F3EA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D0D3D8"/>
      </left>
      <right style="thin">
        <color rgb="FFD0D3D8"/>
      </right>
      <top style="thin">
        <color rgb="FFD0D3D8"/>
      </top>
      <bottom style="thin">
        <color rgb="FFD0D3D8"/>
      </bottom>
      <diagonal/>
    </border>
    <border diagonalUp="false" diagonalDown="false">
      <left/>
      <right/>
      <top style="thin">
        <color rgb="FF999999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2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24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2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2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2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28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name val="Arial"/>
        <charset val="1"/>
        <family val="0"/>
        <b val="1"/>
        <color rgb="FFB42318"/>
      </font>
      <fill>
        <patternFill>
          <bgColor rgb="FFFDE8E6"/>
        </patternFill>
      </fill>
    </dxf>
    <dxf>
      <font>
        <name val="Arial"/>
        <charset val="1"/>
        <family val="0"/>
        <b val="1"/>
        <color rgb="FF8A5300"/>
      </font>
      <fill>
        <patternFill>
          <bgColor rgb="FFFDF1DC"/>
        </patternFill>
      </fill>
    </dxf>
    <dxf>
      <font>
        <name val="Arial"/>
        <charset val="1"/>
        <family val="0"/>
        <b val="1"/>
        <color rgb="FF1F7A4D"/>
      </font>
      <fill>
        <patternFill>
          <bgColor rgb="FFE3F3EA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A5300"/>
      <rgbColor rgb="FF800080"/>
      <rgbColor rgb="FF0279A6"/>
      <rgbColor rgb="FFBBBBBB"/>
      <rgbColor rgb="FF888888"/>
      <rgbColor rgb="FF9999FF"/>
      <rgbColor rgb="FF993366"/>
      <rgbColor rgb="FFFDF1DC"/>
      <rgbColor rgb="FFC9F0FD"/>
      <rgbColor rgb="FF660066"/>
      <rgbColor rgb="FFFF8080"/>
      <rgbColor rgb="FF0066CC"/>
      <rgbColor rgb="FFD0D3D8"/>
      <rgbColor rgb="FF000080"/>
      <rgbColor rgb="FFFF00FF"/>
      <rgbColor rgb="FFFFFF00"/>
      <rgbColor rgb="FF00FFFF"/>
      <rgbColor rgb="FF800080"/>
      <rgbColor rgb="FF800000"/>
      <rgbColor rgb="FF1F7A4D"/>
      <rgbColor rgb="FF0000FF"/>
      <rgbColor rgb="FF03C2F6"/>
      <rgbColor rgb="FFE3F3EA"/>
      <rgbColor rgb="FFEEF9FE"/>
      <rgbColor rgb="FFFDE8E6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99999"/>
      <rgbColor rgb="FF003366"/>
      <rgbColor rgb="FF339966"/>
      <rgbColor rgb="FF003300"/>
      <rgbColor rgb="FF1E1E2A"/>
      <rgbColor rgb="FFB42318"/>
      <rgbColor rgb="FF993366"/>
      <rgbColor rgb="FF555555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00"/>
  </cols>
  <sheetData>
    <row r="2" customFormat="false" ht="20.9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26.85" hidden="false" customHeight="false" outlineLevel="0" collapsed="false">
      <c r="B6" s="4" t="s">
        <v>3</v>
      </c>
    </row>
    <row r="7" customFormat="false" ht="15" hidden="false" customHeight="false" outlineLevel="0" collapsed="false">
      <c r="B7" s="4"/>
    </row>
    <row r="8" customFormat="false" ht="15" hidden="false" customHeight="false" outlineLevel="0" collapsed="false">
      <c r="B8" s="3" t="s">
        <v>4</v>
      </c>
    </row>
    <row r="9" customFormat="false" ht="26.85" hidden="false" customHeight="false" outlineLevel="0" collapsed="false">
      <c r="B9" s="4" t="s">
        <v>5</v>
      </c>
    </row>
    <row r="10" customFormat="false" ht="15" hidden="false" customHeight="false" outlineLevel="0" collapsed="false">
      <c r="B10" s="3" t="s">
        <v>6</v>
      </c>
    </row>
    <row r="11" customFormat="false" ht="26.85" hidden="false" customHeight="false" outlineLevel="0" collapsed="false">
      <c r="B11" s="4" t="s">
        <v>7</v>
      </c>
    </row>
    <row r="12" customFormat="false" ht="26.85" hidden="false" customHeight="false" outlineLevel="0" collapsed="false">
      <c r="B12" s="4" t="s">
        <v>8</v>
      </c>
    </row>
    <row r="13" customFormat="false" ht="26.85" hidden="false" customHeight="false" outlineLevel="0" collapsed="false">
      <c r="B13" s="4" t="s">
        <v>9</v>
      </c>
    </row>
    <row r="14" customFormat="false" ht="15" hidden="false" customHeight="false" outlineLevel="0" collapsed="false">
      <c r="B14" s="3" t="s">
        <v>10</v>
      </c>
    </row>
    <row r="15" customFormat="false" ht="26.85" hidden="false" customHeight="false" outlineLevel="0" collapsed="false">
      <c r="B15" s="4" t="s">
        <v>11</v>
      </c>
    </row>
    <row r="16" customFormat="false" ht="15" hidden="false" customHeight="false" outlineLevel="0" collapsed="false">
      <c r="B16" s="4" t="s">
        <v>12</v>
      </c>
    </row>
    <row r="17" customFormat="false" ht="15" hidden="false" customHeight="false" outlineLevel="0" collapsed="false">
      <c r="B17" s="3" t="s">
        <v>13</v>
      </c>
    </row>
    <row r="18" customFormat="false" ht="15" hidden="false" customHeight="false" outlineLevel="0" collapsed="false">
      <c r="B18" s="4" t="s">
        <v>14</v>
      </c>
    </row>
    <row r="19" customFormat="false" ht="15" hidden="false" customHeight="false" outlineLevel="0" collapsed="false">
      <c r="B19" s="4"/>
    </row>
    <row r="20" customFormat="false" ht="15" hidden="false" customHeight="false" outlineLevel="0" collapsed="false">
      <c r="B20" s="3" t="s">
        <v>15</v>
      </c>
    </row>
    <row r="21" customFormat="false" ht="26.85" hidden="false" customHeight="false" outlineLevel="0" collapsed="false">
      <c r="B21" s="4" t="s">
        <v>16</v>
      </c>
    </row>
    <row r="22" customFormat="false" ht="15" hidden="false" customHeight="false" outlineLevel="0" collapsed="false">
      <c r="B22" s="4"/>
    </row>
    <row r="23" customFormat="false" ht="15" hidden="false" customHeight="false" outlineLevel="0" collapsed="false">
      <c r="B23" s="3" t="s">
        <v>17</v>
      </c>
    </row>
    <row r="24" customFormat="false" ht="26.85" hidden="false" customHeight="false" outlineLevel="0" collapsed="false">
      <c r="B24" s="4" t="s">
        <v>18</v>
      </c>
    </row>
    <row r="25" customFormat="false" ht="15" hidden="false" customHeight="false" outlineLevel="0" collapsed="false">
      <c r="B25" s="4" t="s">
        <v>19</v>
      </c>
    </row>
    <row r="26" customFormat="false" ht="26.85" hidden="false" customHeight="false" outlineLevel="0" collapsed="false">
      <c r="B26" s="4" t="s">
        <v>20</v>
      </c>
    </row>
    <row r="27" customFormat="false" ht="26.85" hidden="false" customHeight="false" outlineLevel="0" collapsed="false">
      <c r="B27" s="4" t="s">
        <v>21</v>
      </c>
    </row>
    <row r="28" customFormat="false" ht="26.85" hidden="false" customHeight="false" outlineLevel="0" collapsed="false">
      <c r="B28" s="4" t="s">
        <v>22</v>
      </c>
    </row>
    <row r="29" customFormat="false" ht="15" hidden="false" customHeight="false" outlineLevel="0" collapsed="false">
      <c r="B29" s="4" t="s">
        <v>23</v>
      </c>
    </row>
    <row r="30" customFormat="false" ht="15" hidden="false" customHeight="false" outlineLevel="0" collapsed="false">
      <c r="B30" s="4"/>
    </row>
    <row r="31" customFormat="false" ht="26.85" hidden="false" customHeight="false" outlineLevel="0" collapsed="false">
      <c r="B31" s="4" t="s">
        <v>24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D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4"/>
    <col collapsed="false" customWidth="true" hidden="false" outlineLevel="0" max="3" min="3" style="0" width="40"/>
    <col collapsed="false" customWidth="true" hidden="false" outlineLevel="0" max="4" min="4" style="0" width="52"/>
  </cols>
  <sheetData>
    <row r="2" customFormat="false" ht="19.7" hidden="false" customHeight="false" outlineLevel="0" collapsed="false">
      <c r="B2" s="5" t="s">
        <v>25</v>
      </c>
    </row>
    <row r="4" customFormat="false" ht="15" hidden="false" customHeight="false" outlineLevel="0" collapsed="false">
      <c r="B4" s="6" t="s">
        <v>26</v>
      </c>
      <c r="C4" s="7"/>
      <c r="D4" s="8" t="s">
        <v>27</v>
      </c>
    </row>
    <row r="5" customFormat="false" ht="15" hidden="false" customHeight="false" outlineLevel="0" collapsed="false">
      <c r="B5" s="6" t="s">
        <v>28</v>
      </c>
      <c r="C5" s="7"/>
      <c r="D5" s="8"/>
    </row>
    <row r="6" customFormat="false" ht="15" hidden="false" customHeight="false" outlineLevel="0" collapsed="false">
      <c r="B6" s="6" t="s">
        <v>29</v>
      </c>
      <c r="C6" s="7"/>
      <c r="D6" s="8"/>
    </row>
    <row r="7" customFormat="false" ht="15" hidden="false" customHeight="false" outlineLevel="0" collapsed="false">
      <c r="B7" s="6" t="s">
        <v>30</v>
      </c>
      <c r="C7" s="9"/>
      <c r="D7" s="8" t="s">
        <v>31</v>
      </c>
    </row>
    <row r="8" customFormat="false" ht="15" hidden="false" customHeight="false" outlineLevel="0" collapsed="false">
      <c r="B8" s="6" t="s">
        <v>32</v>
      </c>
      <c r="C8" s="9"/>
      <c r="D8" s="8" t="s">
        <v>33</v>
      </c>
    </row>
    <row r="9" customFormat="false" ht="15" hidden="false" customHeight="false" outlineLevel="0" collapsed="false">
      <c r="B9" s="6" t="s">
        <v>34</v>
      </c>
      <c r="C9" s="7"/>
      <c r="D9" s="8" t="s">
        <v>35</v>
      </c>
    </row>
    <row r="10" customFormat="false" ht="15" hidden="false" customHeight="false" outlineLevel="0" collapsed="false">
      <c r="B10" s="6" t="s">
        <v>36</v>
      </c>
      <c r="C10" s="10" t="n">
        <v>2026</v>
      </c>
      <c r="D10" s="8"/>
    </row>
    <row r="11" customFormat="false" ht="15" hidden="false" customHeight="false" outlineLevel="0" collapsed="false">
      <c r="B11" s="6" t="s">
        <v>37</v>
      </c>
      <c r="C11" s="11" t="n">
        <v>4806</v>
      </c>
      <c r="D11" s="8" t="s">
        <v>38</v>
      </c>
    </row>
    <row r="12" customFormat="false" ht="15" hidden="false" customHeight="false" outlineLevel="0" collapsed="false">
      <c r="B12" s="6" t="s">
        <v>39</v>
      </c>
      <c r="C12" s="12" t="n">
        <f aca="false">ROUND(C11*2.25,2)</f>
        <v>10813.5</v>
      </c>
      <c r="D12" s="8" t="s">
        <v>40</v>
      </c>
    </row>
    <row r="13" customFormat="false" ht="15" hidden="false" customHeight="false" outlineLevel="0" collapsed="false">
      <c r="B13" s="6" t="s">
        <v>41</v>
      </c>
      <c r="C13" s="12" t="n">
        <f aca="false">ROUND(C11*0.5,2)</f>
        <v>2403</v>
      </c>
      <c r="D13" s="8" t="s">
        <v>40</v>
      </c>
    </row>
    <row r="14" customFormat="false" ht="15" hidden="false" customHeight="false" outlineLevel="0" collapsed="false">
      <c r="B14" s="6" t="s">
        <v>42</v>
      </c>
      <c r="C14" s="7" t="s">
        <v>43</v>
      </c>
      <c r="D14" s="8" t="s">
        <v>44</v>
      </c>
    </row>
  </sheetData>
  <dataValidations count="1">
    <dataValidation allowBlank="false" errorStyle="stop" operator="between" showDropDown="false" showErrorMessage="false" showInputMessage="false" sqref="C14" type="list">
      <formula1>"tak,nie"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50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3"/>
    <col collapsed="false" customWidth="true" hidden="false" outlineLevel="0" max="3" min="3" style="0" width="32"/>
    <col collapsed="false" customWidth="true" hidden="false" outlineLevel="0" max="4" min="4" style="0" width="8"/>
    <col collapsed="false" customWidth="true" hidden="false" outlineLevel="0" max="5" min="5" style="0" width="12"/>
    <col collapsed="false" customWidth="true" hidden="false" outlineLevel="0" max="6" min="6" style="0" width="13"/>
    <col collapsed="false" customWidth="true" hidden="false" outlineLevel="0" max="7" min="7" style="0" width="15"/>
    <col collapsed="false" customWidth="true" hidden="false" outlineLevel="0" max="8" min="8" style="0" width="12"/>
    <col collapsed="false" customWidth="true" hidden="false" outlineLevel="0" max="9" min="9" style="0" width="14"/>
    <col collapsed="false" customWidth="true" hidden="false" outlineLevel="0" max="10" min="10" style="0" width="26"/>
    <col collapsed="false" customWidth="true" hidden="false" outlineLevel="0" max="11" min="11" style="0" width="30"/>
    <col collapsed="false" customWidth="true" hidden="false" outlineLevel="0" max="12" min="12" style="0" width="14"/>
    <col collapsed="false" customWidth="true" hidden="false" outlineLevel="0" max="13" min="13" style="0" width="12"/>
    <col collapsed="false" customWidth="true" hidden="false" outlineLevel="0" max="14" min="14" style="0" width="13"/>
    <col collapsed="false" customWidth="true" hidden="true" outlineLevel="0" max="15" min="15" style="0" width="4"/>
  </cols>
  <sheetData>
    <row r="1" customFormat="false" ht="19.7" hidden="false" customHeight="false" outlineLevel="0" collapsed="false">
      <c r="A1" s="5" t="s">
        <v>45</v>
      </c>
    </row>
    <row r="2" customFormat="false" ht="15" hidden="false" customHeight="false" outlineLevel="0" collapsed="false">
      <c r="A2" s="13" t="str">
        <f aca="false">IF(Ustawienia!C4="","","Prowadzi: "&amp;Ustawienia!C4&amp;"   ·   ")&amp;"Rok: "&amp;Ustawienia!C10</f>
        <v>Rok: 2026</v>
      </c>
      <c r="H2" s="14" t="s">
        <v>46</v>
      </c>
    </row>
    <row r="3" customFormat="false" ht="15" hidden="false" customHeight="false" outlineLevel="0" collapsed="false">
      <c r="A3" s="15" t="s">
        <v>47</v>
      </c>
      <c r="B3" s="15"/>
      <c r="C3" s="15"/>
      <c r="D3" s="15"/>
      <c r="E3" s="15"/>
      <c r="F3" s="15"/>
      <c r="G3" s="15"/>
      <c r="H3" s="15" t="s">
        <v>48</v>
      </c>
      <c r="I3" s="15"/>
      <c r="J3" s="15"/>
      <c r="K3" s="15"/>
      <c r="L3" s="15"/>
      <c r="M3" s="15"/>
      <c r="N3" s="15"/>
    </row>
    <row r="4" customFormat="false" ht="33.75" hidden="false" customHeight="true" outlineLevel="0" collapsed="false">
      <c r="A4" s="16" t="s">
        <v>49</v>
      </c>
      <c r="B4" s="16" t="s">
        <v>50</v>
      </c>
      <c r="C4" s="16" t="s">
        <v>51</v>
      </c>
      <c r="D4" s="16" t="s">
        <v>52</v>
      </c>
      <c r="E4" s="16" t="s">
        <v>53</v>
      </c>
      <c r="F4" s="16" t="s">
        <v>54</v>
      </c>
      <c r="G4" s="16" t="s">
        <v>55</v>
      </c>
      <c r="H4" s="16" t="s">
        <v>56</v>
      </c>
      <c r="I4" s="16" t="s">
        <v>57</v>
      </c>
      <c r="J4" s="16" t="s">
        <v>58</v>
      </c>
      <c r="K4" s="16" t="s">
        <v>59</v>
      </c>
      <c r="L4" s="16" t="s">
        <v>60</v>
      </c>
      <c r="M4" s="16" t="s">
        <v>61</v>
      </c>
      <c r="N4" s="16" t="s">
        <v>62</v>
      </c>
      <c r="O4" s="16" t="s">
        <v>63</v>
      </c>
    </row>
    <row r="5" customFormat="false" ht="15" hidden="false" customHeight="false" outlineLevel="0" collapsed="false">
      <c r="A5" s="17" t="str">
        <f aca="false">IF(F5="","",COUNT($F$5:F5))</f>
        <v/>
      </c>
      <c r="B5" s="18"/>
      <c r="C5" s="19"/>
      <c r="D5" s="19"/>
      <c r="E5" s="20"/>
      <c r="F5" s="21" t="str">
        <f aca="false">IF(OR(B5="",E5=""),"",ROUND(IF(D5="",1,D5)*E5,2))</f>
        <v/>
      </c>
      <c r="G5" s="21" t="str">
        <f aca="false">IF(F5="","",SUMIFS($F$5:F5,$B$5:B5,"&gt;="&amp;DATE(YEAR(B5),MONTH(B5),1),$B$5:B5,"&lt;"&amp;DATE(YEAR(B5),MONTH(B5)+1,1)))</f>
        <v/>
      </c>
      <c r="H5" s="19"/>
      <c r="I5" s="22"/>
      <c r="J5" s="19"/>
      <c r="K5" s="19"/>
      <c r="L5" s="22"/>
      <c r="M5" s="19"/>
      <c r="N5" s="18"/>
      <c r="O5" s="23" t="str">
        <f aca="false">IF(I5="","",I5&amp;"#"&amp;COUNTIF($I$5:I5,I5))</f>
        <v/>
      </c>
    </row>
    <row r="6" customFormat="false" ht="15" hidden="false" customHeight="false" outlineLevel="0" collapsed="false">
      <c r="A6" s="17" t="str">
        <f aca="false">IF(F6="","",COUNT($F$5:F6))</f>
        <v/>
      </c>
      <c r="B6" s="18"/>
      <c r="C6" s="19"/>
      <c r="D6" s="19"/>
      <c r="E6" s="20"/>
      <c r="F6" s="21" t="str">
        <f aca="false">IF(OR(B6="",E6=""),"",ROUND(IF(D6="",1,D6)*E6,2))</f>
        <v/>
      </c>
      <c r="G6" s="21" t="str">
        <f aca="false">IF(F6="","",SUMIFS($F$5:F6,$B$5:B6,"&gt;="&amp;DATE(YEAR(B6),MONTH(B6),1),$B$5:B6,"&lt;"&amp;DATE(YEAR(B6),MONTH(B6)+1,1)))</f>
        <v/>
      </c>
      <c r="H6" s="19"/>
      <c r="I6" s="22"/>
      <c r="J6" s="19"/>
      <c r="K6" s="19"/>
      <c r="L6" s="22"/>
      <c r="M6" s="19"/>
      <c r="N6" s="18"/>
      <c r="O6" s="23" t="str">
        <f aca="false">IF(I6="","",I6&amp;"#"&amp;COUNTIF($I$5:I6,I6))</f>
        <v/>
      </c>
    </row>
    <row r="7" customFormat="false" ht="15" hidden="false" customHeight="false" outlineLevel="0" collapsed="false">
      <c r="A7" s="17" t="str">
        <f aca="false">IF(F7="","",COUNT($F$5:F7))</f>
        <v/>
      </c>
      <c r="B7" s="18"/>
      <c r="C7" s="19"/>
      <c r="D7" s="19"/>
      <c r="E7" s="20"/>
      <c r="F7" s="21" t="str">
        <f aca="false">IF(OR(B7="",E7=""),"",ROUND(IF(D7="",1,D7)*E7,2))</f>
        <v/>
      </c>
      <c r="G7" s="21" t="str">
        <f aca="false">IF(F7="","",SUMIFS($F$5:F7,$B$5:B7,"&gt;="&amp;DATE(YEAR(B7),MONTH(B7),1),$B$5:B7,"&lt;"&amp;DATE(YEAR(B7),MONTH(B7)+1,1)))</f>
        <v/>
      </c>
      <c r="H7" s="19"/>
      <c r="I7" s="22"/>
      <c r="J7" s="19"/>
      <c r="K7" s="19"/>
      <c r="L7" s="22"/>
      <c r="M7" s="19"/>
      <c r="N7" s="18"/>
      <c r="O7" s="23" t="str">
        <f aca="false">IF(I7="","",I7&amp;"#"&amp;COUNTIF($I$5:I7,I7))</f>
        <v/>
      </c>
    </row>
    <row r="8" customFormat="false" ht="15" hidden="false" customHeight="false" outlineLevel="0" collapsed="false">
      <c r="A8" s="17" t="str">
        <f aca="false">IF(F8="","",COUNT($F$5:F8))</f>
        <v/>
      </c>
      <c r="B8" s="18"/>
      <c r="C8" s="19"/>
      <c r="D8" s="19"/>
      <c r="E8" s="20"/>
      <c r="F8" s="21" t="str">
        <f aca="false">IF(OR(B8="",E8=""),"",ROUND(IF(D8="",1,D8)*E8,2))</f>
        <v/>
      </c>
      <c r="G8" s="21" t="str">
        <f aca="false">IF(F8="","",SUMIFS($F$5:F8,$B$5:B8,"&gt;="&amp;DATE(YEAR(B8),MONTH(B8),1),$B$5:B8,"&lt;"&amp;DATE(YEAR(B8),MONTH(B8)+1,1)))</f>
        <v/>
      </c>
      <c r="H8" s="19"/>
      <c r="I8" s="22"/>
      <c r="J8" s="19"/>
      <c r="K8" s="19"/>
      <c r="L8" s="22"/>
      <c r="M8" s="19"/>
      <c r="N8" s="18"/>
      <c r="O8" s="23" t="str">
        <f aca="false">IF(I8="","",I8&amp;"#"&amp;COUNTIF($I$5:I8,I8))</f>
        <v/>
      </c>
    </row>
    <row r="9" customFormat="false" ht="15" hidden="false" customHeight="false" outlineLevel="0" collapsed="false">
      <c r="A9" s="17" t="str">
        <f aca="false">IF(F9="","",COUNT($F$5:F9))</f>
        <v/>
      </c>
      <c r="B9" s="18"/>
      <c r="C9" s="19"/>
      <c r="D9" s="19"/>
      <c r="E9" s="20"/>
      <c r="F9" s="21" t="str">
        <f aca="false">IF(OR(B9="",E9=""),"",ROUND(IF(D9="",1,D9)*E9,2))</f>
        <v/>
      </c>
      <c r="G9" s="21" t="str">
        <f aca="false">IF(F9="","",SUMIFS($F$5:F9,$B$5:B9,"&gt;="&amp;DATE(YEAR(B9),MONTH(B9),1),$B$5:B9,"&lt;"&amp;DATE(YEAR(B9),MONTH(B9)+1,1)))</f>
        <v/>
      </c>
      <c r="H9" s="19"/>
      <c r="I9" s="22"/>
      <c r="J9" s="19"/>
      <c r="K9" s="19"/>
      <c r="L9" s="22"/>
      <c r="M9" s="19"/>
      <c r="N9" s="18"/>
      <c r="O9" s="23" t="str">
        <f aca="false">IF(I9="","",I9&amp;"#"&amp;COUNTIF($I$5:I9,I9))</f>
        <v/>
      </c>
    </row>
    <row r="10" customFormat="false" ht="15" hidden="false" customHeight="false" outlineLevel="0" collapsed="false">
      <c r="A10" s="17" t="str">
        <f aca="false">IF(F10="","",COUNT($F$5:F10))</f>
        <v/>
      </c>
      <c r="B10" s="18"/>
      <c r="C10" s="19"/>
      <c r="D10" s="19"/>
      <c r="E10" s="20"/>
      <c r="F10" s="21" t="str">
        <f aca="false">IF(OR(B10="",E10=""),"",ROUND(IF(D10="",1,D10)*E10,2))</f>
        <v/>
      </c>
      <c r="G10" s="21" t="str">
        <f aca="false">IF(F10="","",SUMIFS($F$5:F10,$B$5:B10,"&gt;="&amp;DATE(YEAR(B10),MONTH(B10),1),$B$5:B10,"&lt;"&amp;DATE(YEAR(B10),MONTH(B10)+1,1)))</f>
        <v/>
      </c>
      <c r="H10" s="19"/>
      <c r="I10" s="22"/>
      <c r="J10" s="19"/>
      <c r="K10" s="19"/>
      <c r="L10" s="22"/>
      <c r="M10" s="19"/>
      <c r="N10" s="18"/>
      <c r="O10" s="23" t="str">
        <f aca="false">IF(I10="","",I10&amp;"#"&amp;COUNTIF($I$5:I10,I10))</f>
        <v/>
      </c>
    </row>
    <row r="11" customFormat="false" ht="15" hidden="false" customHeight="false" outlineLevel="0" collapsed="false">
      <c r="A11" s="17" t="str">
        <f aca="false">IF(F11="","",COUNT($F$5:F11))</f>
        <v/>
      </c>
      <c r="B11" s="18"/>
      <c r="C11" s="19"/>
      <c r="D11" s="19"/>
      <c r="E11" s="20"/>
      <c r="F11" s="21" t="str">
        <f aca="false">IF(OR(B11="",E11=""),"",ROUND(IF(D11="",1,D11)*E11,2))</f>
        <v/>
      </c>
      <c r="G11" s="21" t="str">
        <f aca="false">IF(F11="","",SUMIFS($F$5:F11,$B$5:B11,"&gt;="&amp;DATE(YEAR(B11),MONTH(B11),1),$B$5:B11,"&lt;"&amp;DATE(YEAR(B11),MONTH(B11)+1,1)))</f>
        <v/>
      </c>
      <c r="H11" s="19"/>
      <c r="I11" s="22"/>
      <c r="J11" s="19"/>
      <c r="K11" s="19"/>
      <c r="L11" s="22"/>
      <c r="M11" s="19"/>
      <c r="N11" s="18"/>
      <c r="O11" s="23" t="str">
        <f aca="false">IF(I11="","",I11&amp;"#"&amp;COUNTIF($I$5:I11,I11))</f>
        <v/>
      </c>
    </row>
    <row r="12" customFormat="false" ht="15" hidden="false" customHeight="false" outlineLevel="0" collapsed="false">
      <c r="A12" s="17" t="str">
        <f aca="false">IF(F12="","",COUNT($F$5:F12))</f>
        <v/>
      </c>
      <c r="B12" s="18"/>
      <c r="C12" s="19"/>
      <c r="D12" s="19"/>
      <c r="E12" s="20"/>
      <c r="F12" s="21" t="str">
        <f aca="false">IF(OR(B12="",E12=""),"",ROUND(IF(D12="",1,D12)*E12,2))</f>
        <v/>
      </c>
      <c r="G12" s="21" t="str">
        <f aca="false">IF(F12="","",SUMIFS($F$5:F12,$B$5:B12,"&gt;="&amp;DATE(YEAR(B12),MONTH(B12),1),$B$5:B12,"&lt;"&amp;DATE(YEAR(B12),MONTH(B12)+1,1)))</f>
        <v/>
      </c>
      <c r="H12" s="19"/>
      <c r="I12" s="22"/>
      <c r="J12" s="19"/>
      <c r="K12" s="19"/>
      <c r="L12" s="22"/>
      <c r="M12" s="19"/>
      <c r="N12" s="18"/>
      <c r="O12" s="23" t="str">
        <f aca="false">IF(I12="","",I12&amp;"#"&amp;COUNTIF($I$5:I12,I12))</f>
        <v/>
      </c>
    </row>
    <row r="13" customFormat="false" ht="15" hidden="false" customHeight="false" outlineLevel="0" collapsed="false">
      <c r="A13" s="17" t="str">
        <f aca="false">IF(F13="","",COUNT($F$5:F13))</f>
        <v/>
      </c>
      <c r="B13" s="18"/>
      <c r="C13" s="19"/>
      <c r="D13" s="19"/>
      <c r="E13" s="20"/>
      <c r="F13" s="21" t="str">
        <f aca="false">IF(OR(B13="",E13=""),"",ROUND(IF(D13="",1,D13)*E13,2))</f>
        <v/>
      </c>
      <c r="G13" s="21" t="str">
        <f aca="false">IF(F13="","",SUMIFS($F$5:F13,$B$5:B13,"&gt;="&amp;DATE(YEAR(B13),MONTH(B13),1),$B$5:B13,"&lt;"&amp;DATE(YEAR(B13),MONTH(B13)+1,1)))</f>
        <v/>
      </c>
      <c r="H13" s="19"/>
      <c r="I13" s="22"/>
      <c r="J13" s="19"/>
      <c r="K13" s="19"/>
      <c r="L13" s="22"/>
      <c r="M13" s="19"/>
      <c r="N13" s="18"/>
      <c r="O13" s="23" t="str">
        <f aca="false">IF(I13="","",I13&amp;"#"&amp;COUNTIF($I$5:I13,I13))</f>
        <v/>
      </c>
    </row>
    <row r="14" customFormat="false" ht="15" hidden="false" customHeight="false" outlineLevel="0" collapsed="false">
      <c r="A14" s="17" t="str">
        <f aca="false">IF(F14="","",COUNT($F$5:F14))</f>
        <v/>
      </c>
      <c r="B14" s="18"/>
      <c r="C14" s="19"/>
      <c r="D14" s="19"/>
      <c r="E14" s="20"/>
      <c r="F14" s="21" t="str">
        <f aca="false">IF(OR(B14="",E14=""),"",ROUND(IF(D14="",1,D14)*E14,2))</f>
        <v/>
      </c>
      <c r="G14" s="21" t="str">
        <f aca="false">IF(F14="","",SUMIFS($F$5:F14,$B$5:B14,"&gt;="&amp;DATE(YEAR(B14),MONTH(B14),1),$B$5:B14,"&lt;"&amp;DATE(YEAR(B14),MONTH(B14)+1,1)))</f>
        <v/>
      </c>
      <c r="H14" s="19"/>
      <c r="I14" s="22"/>
      <c r="J14" s="19"/>
      <c r="K14" s="19"/>
      <c r="L14" s="22"/>
      <c r="M14" s="19"/>
      <c r="N14" s="18"/>
      <c r="O14" s="23" t="str">
        <f aca="false">IF(I14="","",I14&amp;"#"&amp;COUNTIF($I$5:I14,I14))</f>
        <v/>
      </c>
    </row>
    <row r="15" customFormat="false" ht="15" hidden="false" customHeight="false" outlineLevel="0" collapsed="false">
      <c r="A15" s="17" t="str">
        <f aca="false">IF(F15="","",COUNT($F$5:F15))</f>
        <v/>
      </c>
      <c r="B15" s="18"/>
      <c r="C15" s="19"/>
      <c r="D15" s="19"/>
      <c r="E15" s="20"/>
      <c r="F15" s="21" t="str">
        <f aca="false">IF(OR(B15="",E15=""),"",ROUND(IF(D15="",1,D15)*E15,2))</f>
        <v/>
      </c>
      <c r="G15" s="21" t="str">
        <f aca="false">IF(F15="","",SUMIFS($F$5:F15,$B$5:B15,"&gt;="&amp;DATE(YEAR(B15),MONTH(B15),1),$B$5:B15,"&lt;"&amp;DATE(YEAR(B15),MONTH(B15)+1,1)))</f>
        <v/>
      </c>
      <c r="H15" s="19"/>
      <c r="I15" s="22"/>
      <c r="J15" s="19"/>
      <c r="K15" s="19"/>
      <c r="L15" s="22"/>
      <c r="M15" s="19"/>
      <c r="N15" s="18"/>
      <c r="O15" s="23" t="str">
        <f aca="false">IF(I15="","",I15&amp;"#"&amp;COUNTIF($I$5:I15,I15))</f>
        <v/>
      </c>
    </row>
    <row r="16" customFormat="false" ht="15" hidden="false" customHeight="false" outlineLevel="0" collapsed="false">
      <c r="A16" s="17" t="str">
        <f aca="false">IF(F16="","",COUNT($F$5:F16))</f>
        <v/>
      </c>
      <c r="B16" s="18"/>
      <c r="C16" s="19"/>
      <c r="D16" s="19"/>
      <c r="E16" s="20"/>
      <c r="F16" s="21" t="str">
        <f aca="false">IF(OR(B16="",E16=""),"",ROUND(IF(D16="",1,D16)*E16,2))</f>
        <v/>
      </c>
      <c r="G16" s="21" t="str">
        <f aca="false">IF(F16="","",SUMIFS($F$5:F16,$B$5:B16,"&gt;="&amp;DATE(YEAR(B16),MONTH(B16),1),$B$5:B16,"&lt;"&amp;DATE(YEAR(B16),MONTH(B16)+1,1)))</f>
        <v/>
      </c>
      <c r="H16" s="19"/>
      <c r="I16" s="22"/>
      <c r="J16" s="19"/>
      <c r="K16" s="19"/>
      <c r="L16" s="22"/>
      <c r="M16" s="19"/>
      <c r="N16" s="18"/>
      <c r="O16" s="23" t="str">
        <f aca="false">IF(I16="","",I16&amp;"#"&amp;COUNTIF($I$5:I16,I16))</f>
        <v/>
      </c>
    </row>
    <row r="17" customFormat="false" ht="15" hidden="false" customHeight="false" outlineLevel="0" collapsed="false">
      <c r="A17" s="17" t="str">
        <f aca="false">IF(F17="","",COUNT($F$5:F17))</f>
        <v/>
      </c>
      <c r="B17" s="18"/>
      <c r="C17" s="19"/>
      <c r="D17" s="19"/>
      <c r="E17" s="20"/>
      <c r="F17" s="21" t="str">
        <f aca="false">IF(OR(B17="",E17=""),"",ROUND(IF(D17="",1,D17)*E17,2))</f>
        <v/>
      </c>
      <c r="G17" s="21" t="str">
        <f aca="false">IF(F17="","",SUMIFS($F$5:F17,$B$5:B17,"&gt;="&amp;DATE(YEAR(B17),MONTH(B17),1),$B$5:B17,"&lt;"&amp;DATE(YEAR(B17),MONTH(B17)+1,1)))</f>
        <v/>
      </c>
      <c r="H17" s="19"/>
      <c r="I17" s="22"/>
      <c r="J17" s="19"/>
      <c r="K17" s="19"/>
      <c r="L17" s="22"/>
      <c r="M17" s="19"/>
      <c r="N17" s="18"/>
      <c r="O17" s="23" t="str">
        <f aca="false">IF(I17="","",I17&amp;"#"&amp;COUNTIF($I$5:I17,I17))</f>
        <v/>
      </c>
    </row>
    <row r="18" customFormat="false" ht="15" hidden="false" customHeight="false" outlineLevel="0" collapsed="false">
      <c r="A18" s="17" t="str">
        <f aca="false">IF(F18="","",COUNT($F$5:F18))</f>
        <v/>
      </c>
      <c r="B18" s="18"/>
      <c r="C18" s="19"/>
      <c r="D18" s="19"/>
      <c r="E18" s="20"/>
      <c r="F18" s="21" t="str">
        <f aca="false">IF(OR(B18="",E18=""),"",ROUND(IF(D18="",1,D18)*E18,2))</f>
        <v/>
      </c>
      <c r="G18" s="21" t="str">
        <f aca="false">IF(F18="","",SUMIFS($F$5:F18,$B$5:B18,"&gt;="&amp;DATE(YEAR(B18),MONTH(B18),1),$B$5:B18,"&lt;"&amp;DATE(YEAR(B18),MONTH(B18)+1,1)))</f>
        <v/>
      </c>
      <c r="H18" s="19"/>
      <c r="I18" s="22"/>
      <c r="J18" s="19"/>
      <c r="K18" s="19"/>
      <c r="L18" s="22"/>
      <c r="M18" s="19"/>
      <c r="N18" s="18"/>
      <c r="O18" s="23" t="str">
        <f aca="false">IF(I18="","",I18&amp;"#"&amp;COUNTIF($I$5:I18,I18))</f>
        <v/>
      </c>
    </row>
    <row r="19" customFormat="false" ht="15" hidden="false" customHeight="false" outlineLevel="0" collapsed="false">
      <c r="A19" s="17" t="str">
        <f aca="false">IF(F19="","",COUNT($F$5:F19))</f>
        <v/>
      </c>
      <c r="B19" s="18"/>
      <c r="C19" s="19"/>
      <c r="D19" s="19"/>
      <c r="E19" s="20"/>
      <c r="F19" s="21" t="str">
        <f aca="false">IF(OR(B19="",E19=""),"",ROUND(IF(D19="",1,D19)*E19,2))</f>
        <v/>
      </c>
      <c r="G19" s="21" t="str">
        <f aca="false">IF(F19="","",SUMIFS($F$5:F19,$B$5:B19,"&gt;="&amp;DATE(YEAR(B19),MONTH(B19),1),$B$5:B19,"&lt;"&amp;DATE(YEAR(B19),MONTH(B19)+1,1)))</f>
        <v/>
      </c>
      <c r="H19" s="19"/>
      <c r="I19" s="22"/>
      <c r="J19" s="19"/>
      <c r="K19" s="19"/>
      <c r="L19" s="22"/>
      <c r="M19" s="19"/>
      <c r="N19" s="18"/>
      <c r="O19" s="23" t="str">
        <f aca="false">IF(I19="","",I19&amp;"#"&amp;COUNTIF($I$5:I19,I19))</f>
        <v/>
      </c>
    </row>
    <row r="20" customFormat="false" ht="15" hidden="false" customHeight="false" outlineLevel="0" collapsed="false">
      <c r="A20" s="17" t="str">
        <f aca="false">IF(F20="","",COUNT($F$5:F20))</f>
        <v/>
      </c>
      <c r="B20" s="18"/>
      <c r="C20" s="19"/>
      <c r="D20" s="19"/>
      <c r="E20" s="20"/>
      <c r="F20" s="21" t="str">
        <f aca="false">IF(OR(B20="",E20=""),"",ROUND(IF(D20="",1,D20)*E20,2))</f>
        <v/>
      </c>
      <c r="G20" s="21" t="str">
        <f aca="false">IF(F20="","",SUMIFS($F$5:F20,$B$5:B20,"&gt;="&amp;DATE(YEAR(B20),MONTH(B20),1),$B$5:B20,"&lt;"&amp;DATE(YEAR(B20),MONTH(B20)+1,1)))</f>
        <v/>
      </c>
      <c r="H20" s="19"/>
      <c r="I20" s="22"/>
      <c r="J20" s="19"/>
      <c r="K20" s="19"/>
      <c r="L20" s="22"/>
      <c r="M20" s="19"/>
      <c r="N20" s="18"/>
      <c r="O20" s="23" t="str">
        <f aca="false">IF(I20="","",I20&amp;"#"&amp;COUNTIF($I$5:I20,I20))</f>
        <v/>
      </c>
    </row>
    <row r="21" customFormat="false" ht="15" hidden="false" customHeight="false" outlineLevel="0" collapsed="false">
      <c r="A21" s="17" t="str">
        <f aca="false">IF(F21="","",COUNT($F$5:F21))</f>
        <v/>
      </c>
      <c r="B21" s="18"/>
      <c r="C21" s="19"/>
      <c r="D21" s="19"/>
      <c r="E21" s="20"/>
      <c r="F21" s="21" t="str">
        <f aca="false">IF(OR(B21="",E21=""),"",ROUND(IF(D21="",1,D21)*E21,2))</f>
        <v/>
      </c>
      <c r="G21" s="21" t="str">
        <f aca="false">IF(F21="","",SUMIFS($F$5:F21,$B$5:B21,"&gt;="&amp;DATE(YEAR(B21),MONTH(B21),1),$B$5:B21,"&lt;"&amp;DATE(YEAR(B21),MONTH(B21)+1,1)))</f>
        <v/>
      </c>
      <c r="H21" s="19"/>
      <c r="I21" s="22"/>
      <c r="J21" s="19"/>
      <c r="K21" s="19"/>
      <c r="L21" s="22"/>
      <c r="M21" s="19"/>
      <c r="N21" s="18"/>
      <c r="O21" s="23" t="str">
        <f aca="false">IF(I21="","",I21&amp;"#"&amp;COUNTIF($I$5:I21,I21))</f>
        <v/>
      </c>
    </row>
    <row r="22" customFormat="false" ht="15" hidden="false" customHeight="false" outlineLevel="0" collapsed="false">
      <c r="A22" s="17" t="str">
        <f aca="false">IF(F22="","",COUNT($F$5:F22))</f>
        <v/>
      </c>
      <c r="B22" s="18"/>
      <c r="C22" s="19"/>
      <c r="D22" s="19"/>
      <c r="E22" s="20"/>
      <c r="F22" s="21" t="str">
        <f aca="false">IF(OR(B22="",E22=""),"",ROUND(IF(D22="",1,D22)*E22,2))</f>
        <v/>
      </c>
      <c r="G22" s="21" t="str">
        <f aca="false">IF(F22="","",SUMIFS($F$5:F22,$B$5:B22,"&gt;="&amp;DATE(YEAR(B22),MONTH(B22),1),$B$5:B22,"&lt;"&amp;DATE(YEAR(B22),MONTH(B22)+1,1)))</f>
        <v/>
      </c>
      <c r="H22" s="19"/>
      <c r="I22" s="22"/>
      <c r="J22" s="19"/>
      <c r="K22" s="19"/>
      <c r="L22" s="22"/>
      <c r="M22" s="19"/>
      <c r="N22" s="18"/>
      <c r="O22" s="23" t="str">
        <f aca="false">IF(I22="","",I22&amp;"#"&amp;COUNTIF($I$5:I22,I22))</f>
        <v/>
      </c>
    </row>
    <row r="23" customFormat="false" ht="15" hidden="false" customHeight="false" outlineLevel="0" collapsed="false">
      <c r="A23" s="17" t="str">
        <f aca="false">IF(F23="","",COUNT($F$5:F23))</f>
        <v/>
      </c>
      <c r="B23" s="18"/>
      <c r="C23" s="19"/>
      <c r="D23" s="19"/>
      <c r="E23" s="20"/>
      <c r="F23" s="21" t="str">
        <f aca="false">IF(OR(B23="",E23=""),"",ROUND(IF(D23="",1,D23)*E23,2))</f>
        <v/>
      </c>
      <c r="G23" s="21" t="str">
        <f aca="false">IF(F23="","",SUMIFS($F$5:F23,$B$5:B23,"&gt;="&amp;DATE(YEAR(B23),MONTH(B23),1),$B$5:B23,"&lt;"&amp;DATE(YEAR(B23),MONTH(B23)+1,1)))</f>
        <v/>
      </c>
      <c r="H23" s="19"/>
      <c r="I23" s="22"/>
      <c r="J23" s="19"/>
      <c r="K23" s="19"/>
      <c r="L23" s="22"/>
      <c r="M23" s="19"/>
      <c r="N23" s="18"/>
      <c r="O23" s="23" t="str">
        <f aca="false">IF(I23="","",I23&amp;"#"&amp;COUNTIF($I$5:I23,I23))</f>
        <v/>
      </c>
    </row>
    <row r="24" customFormat="false" ht="15" hidden="false" customHeight="false" outlineLevel="0" collapsed="false">
      <c r="A24" s="17" t="str">
        <f aca="false">IF(F24="","",COUNT($F$5:F24))</f>
        <v/>
      </c>
      <c r="B24" s="18"/>
      <c r="C24" s="19"/>
      <c r="D24" s="19"/>
      <c r="E24" s="20"/>
      <c r="F24" s="21" t="str">
        <f aca="false">IF(OR(B24="",E24=""),"",ROUND(IF(D24="",1,D24)*E24,2))</f>
        <v/>
      </c>
      <c r="G24" s="21" t="str">
        <f aca="false">IF(F24="","",SUMIFS($F$5:F24,$B$5:B24,"&gt;="&amp;DATE(YEAR(B24),MONTH(B24),1),$B$5:B24,"&lt;"&amp;DATE(YEAR(B24),MONTH(B24)+1,1)))</f>
        <v/>
      </c>
      <c r="H24" s="19"/>
      <c r="I24" s="22"/>
      <c r="J24" s="19"/>
      <c r="K24" s="19"/>
      <c r="L24" s="22"/>
      <c r="M24" s="19"/>
      <c r="N24" s="18"/>
      <c r="O24" s="23" t="str">
        <f aca="false">IF(I24="","",I24&amp;"#"&amp;COUNTIF($I$5:I24,I24))</f>
        <v/>
      </c>
    </row>
    <row r="25" customFormat="false" ht="15" hidden="false" customHeight="false" outlineLevel="0" collapsed="false">
      <c r="A25" s="17" t="str">
        <f aca="false">IF(F25="","",COUNT($F$5:F25))</f>
        <v/>
      </c>
      <c r="B25" s="18"/>
      <c r="C25" s="19"/>
      <c r="D25" s="19"/>
      <c r="E25" s="20"/>
      <c r="F25" s="21" t="str">
        <f aca="false">IF(OR(B25="",E25=""),"",ROUND(IF(D25="",1,D25)*E25,2))</f>
        <v/>
      </c>
      <c r="G25" s="21" t="str">
        <f aca="false">IF(F25="","",SUMIFS($F$5:F25,$B$5:B25,"&gt;="&amp;DATE(YEAR(B25),MONTH(B25),1),$B$5:B25,"&lt;"&amp;DATE(YEAR(B25),MONTH(B25)+1,1)))</f>
        <v/>
      </c>
      <c r="H25" s="19"/>
      <c r="I25" s="22"/>
      <c r="J25" s="19"/>
      <c r="K25" s="19"/>
      <c r="L25" s="22"/>
      <c r="M25" s="19"/>
      <c r="N25" s="18"/>
      <c r="O25" s="23" t="str">
        <f aca="false">IF(I25="","",I25&amp;"#"&amp;COUNTIF($I$5:I25,I25))</f>
        <v/>
      </c>
    </row>
    <row r="26" customFormat="false" ht="15" hidden="false" customHeight="false" outlineLevel="0" collapsed="false">
      <c r="A26" s="17" t="str">
        <f aca="false">IF(F26="","",COUNT($F$5:F26))</f>
        <v/>
      </c>
      <c r="B26" s="18"/>
      <c r="C26" s="19"/>
      <c r="D26" s="19"/>
      <c r="E26" s="20"/>
      <c r="F26" s="21" t="str">
        <f aca="false">IF(OR(B26="",E26=""),"",ROUND(IF(D26="",1,D26)*E26,2))</f>
        <v/>
      </c>
      <c r="G26" s="21" t="str">
        <f aca="false">IF(F26="","",SUMIFS($F$5:F26,$B$5:B26,"&gt;="&amp;DATE(YEAR(B26),MONTH(B26),1),$B$5:B26,"&lt;"&amp;DATE(YEAR(B26),MONTH(B26)+1,1)))</f>
        <v/>
      </c>
      <c r="H26" s="19"/>
      <c r="I26" s="22"/>
      <c r="J26" s="19"/>
      <c r="K26" s="19"/>
      <c r="L26" s="22"/>
      <c r="M26" s="19"/>
      <c r="N26" s="18"/>
      <c r="O26" s="23" t="str">
        <f aca="false">IF(I26="","",I26&amp;"#"&amp;COUNTIF($I$5:I26,I26))</f>
        <v/>
      </c>
    </row>
    <row r="27" customFormat="false" ht="15" hidden="false" customHeight="false" outlineLevel="0" collapsed="false">
      <c r="A27" s="17" t="str">
        <f aca="false">IF(F27="","",COUNT($F$5:F27))</f>
        <v/>
      </c>
      <c r="B27" s="18"/>
      <c r="C27" s="19"/>
      <c r="D27" s="19"/>
      <c r="E27" s="20"/>
      <c r="F27" s="21" t="str">
        <f aca="false">IF(OR(B27="",E27=""),"",ROUND(IF(D27="",1,D27)*E27,2))</f>
        <v/>
      </c>
      <c r="G27" s="21" t="str">
        <f aca="false">IF(F27="","",SUMIFS($F$5:F27,$B$5:B27,"&gt;="&amp;DATE(YEAR(B27),MONTH(B27),1),$B$5:B27,"&lt;"&amp;DATE(YEAR(B27),MONTH(B27)+1,1)))</f>
        <v/>
      </c>
      <c r="H27" s="19"/>
      <c r="I27" s="22"/>
      <c r="J27" s="19"/>
      <c r="K27" s="19"/>
      <c r="L27" s="22"/>
      <c r="M27" s="19"/>
      <c r="N27" s="18"/>
      <c r="O27" s="23" t="str">
        <f aca="false">IF(I27="","",I27&amp;"#"&amp;COUNTIF($I$5:I27,I27))</f>
        <v/>
      </c>
    </row>
    <row r="28" customFormat="false" ht="15" hidden="false" customHeight="false" outlineLevel="0" collapsed="false">
      <c r="A28" s="17" t="str">
        <f aca="false">IF(F28="","",COUNT($F$5:F28))</f>
        <v/>
      </c>
      <c r="B28" s="18"/>
      <c r="C28" s="19"/>
      <c r="D28" s="19"/>
      <c r="E28" s="20"/>
      <c r="F28" s="21" t="str">
        <f aca="false">IF(OR(B28="",E28=""),"",ROUND(IF(D28="",1,D28)*E28,2))</f>
        <v/>
      </c>
      <c r="G28" s="21" t="str">
        <f aca="false">IF(F28="","",SUMIFS($F$5:F28,$B$5:B28,"&gt;="&amp;DATE(YEAR(B28),MONTH(B28),1),$B$5:B28,"&lt;"&amp;DATE(YEAR(B28),MONTH(B28)+1,1)))</f>
        <v/>
      </c>
      <c r="H28" s="19"/>
      <c r="I28" s="22"/>
      <c r="J28" s="19"/>
      <c r="K28" s="19"/>
      <c r="L28" s="22"/>
      <c r="M28" s="19"/>
      <c r="N28" s="18"/>
      <c r="O28" s="23" t="str">
        <f aca="false">IF(I28="","",I28&amp;"#"&amp;COUNTIF($I$5:I28,I28))</f>
        <v/>
      </c>
    </row>
    <row r="29" customFormat="false" ht="15" hidden="false" customHeight="false" outlineLevel="0" collapsed="false">
      <c r="A29" s="17" t="str">
        <f aca="false">IF(F29="","",COUNT($F$5:F29))</f>
        <v/>
      </c>
      <c r="B29" s="18"/>
      <c r="C29" s="19"/>
      <c r="D29" s="19"/>
      <c r="E29" s="20"/>
      <c r="F29" s="21" t="str">
        <f aca="false">IF(OR(B29="",E29=""),"",ROUND(IF(D29="",1,D29)*E29,2))</f>
        <v/>
      </c>
      <c r="G29" s="21" t="str">
        <f aca="false">IF(F29="","",SUMIFS($F$5:F29,$B$5:B29,"&gt;="&amp;DATE(YEAR(B29),MONTH(B29),1),$B$5:B29,"&lt;"&amp;DATE(YEAR(B29),MONTH(B29)+1,1)))</f>
        <v/>
      </c>
      <c r="H29" s="19"/>
      <c r="I29" s="22"/>
      <c r="J29" s="19"/>
      <c r="K29" s="19"/>
      <c r="L29" s="22"/>
      <c r="M29" s="19"/>
      <c r="N29" s="18"/>
      <c r="O29" s="23" t="str">
        <f aca="false">IF(I29="","",I29&amp;"#"&amp;COUNTIF($I$5:I29,I29))</f>
        <v/>
      </c>
    </row>
    <row r="30" customFormat="false" ht="15" hidden="false" customHeight="false" outlineLevel="0" collapsed="false">
      <c r="A30" s="17" t="str">
        <f aca="false">IF(F30="","",COUNT($F$5:F30))</f>
        <v/>
      </c>
      <c r="B30" s="18"/>
      <c r="C30" s="19"/>
      <c r="D30" s="19"/>
      <c r="E30" s="20"/>
      <c r="F30" s="21" t="str">
        <f aca="false">IF(OR(B30="",E30=""),"",ROUND(IF(D30="",1,D30)*E30,2))</f>
        <v/>
      </c>
      <c r="G30" s="21" t="str">
        <f aca="false">IF(F30="","",SUMIFS($F$5:F30,$B$5:B30,"&gt;="&amp;DATE(YEAR(B30),MONTH(B30),1),$B$5:B30,"&lt;"&amp;DATE(YEAR(B30),MONTH(B30)+1,1)))</f>
        <v/>
      </c>
      <c r="H30" s="19"/>
      <c r="I30" s="22"/>
      <c r="J30" s="19"/>
      <c r="K30" s="19"/>
      <c r="L30" s="22"/>
      <c r="M30" s="19"/>
      <c r="N30" s="18"/>
      <c r="O30" s="23" t="str">
        <f aca="false">IF(I30="","",I30&amp;"#"&amp;COUNTIF($I$5:I30,I30))</f>
        <v/>
      </c>
    </row>
    <row r="31" customFormat="false" ht="15" hidden="false" customHeight="false" outlineLevel="0" collapsed="false">
      <c r="A31" s="17" t="str">
        <f aca="false">IF(F31="","",COUNT($F$5:F31))</f>
        <v/>
      </c>
      <c r="B31" s="18"/>
      <c r="C31" s="19"/>
      <c r="D31" s="19"/>
      <c r="E31" s="20"/>
      <c r="F31" s="21" t="str">
        <f aca="false">IF(OR(B31="",E31=""),"",ROUND(IF(D31="",1,D31)*E31,2))</f>
        <v/>
      </c>
      <c r="G31" s="21" t="str">
        <f aca="false">IF(F31="","",SUMIFS($F$5:F31,$B$5:B31,"&gt;="&amp;DATE(YEAR(B31),MONTH(B31),1),$B$5:B31,"&lt;"&amp;DATE(YEAR(B31),MONTH(B31)+1,1)))</f>
        <v/>
      </c>
      <c r="H31" s="19"/>
      <c r="I31" s="22"/>
      <c r="J31" s="19"/>
      <c r="K31" s="19"/>
      <c r="L31" s="22"/>
      <c r="M31" s="19"/>
      <c r="N31" s="18"/>
      <c r="O31" s="23" t="str">
        <f aca="false">IF(I31="","",I31&amp;"#"&amp;COUNTIF($I$5:I31,I31))</f>
        <v/>
      </c>
    </row>
    <row r="32" customFormat="false" ht="15" hidden="false" customHeight="false" outlineLevel="0" collapsed="false">
      <c r="A32" s="17" t="str">
        <f aca="false">IF(F32="","",COUNT($F$5:F32))</f>
        <v/>
      </c>
      <c r="B32" s="18"/>
      <c r="C32" s="19"/>
      <c r="D32" s="19"/>
      <c r="E32" s="20"/>
      <c r="F32" s="21" t="str">
        <f aca="false">IF(OR(B32="",E32=""),"",ROUND(IF(D32="",1,D32)*E32,2))</f>
        <v/>
      </c>
      <c r="G32" s="21" t="str">
        <f aca="false">IF(F32="","",SUMIFS($F$5:F32,$B$5:B32,"&gt;="&amp;DATE(YEAR(B32),MONTH(B32),1),$B$5:B32,"&lt;"&amp;DATE(YEAR(B32),MONTH(B32)+1,1)))</f>
        <v/>
      </c>
      <c r="H32" s="19"/>
      <c r="I32" s="22"/>
      <c r="J32" s="19"/>
      <c r="K32" s="19"/>
      <c r="L32" s="22"/>
      <c r="M32" s="19"/>
      <c r="N32" s="18"/>
      <c r="O32" s="23" t="str">
        <f aca="false">IF(I32="","",I32&amp;"#"&amp;COUNTIF($I$5:I32,I32))</f>
        <v/>
      </c>
    </row>
    <row r="33" customFormat="false" ht="15" hidden="false" customHeight="false" outlineLevel="0" collapsed="false">
      <c r="A33" s="17" t="str">
        <f aca="false">IF(F33="","",COUNT($F$5:F33))</f>
        <v/>
      </c>
      <c r="B33" s="18"/>
      <c r="C33" s="19"/>
      <c r="D33" s="19"/>
      <c r="E33" s="20"/>
      <c r="F33" s="21" t="str">
        <f aca="false">IF(OR(B33="",E33=""),"",ROUND(IF(D33="",1,D33)*E33,2))</f>
        <v/>
      </c>
      <c r="G33" s="21" t="str">
        <f aca="false">IF(F33="","",SUMIFS($F$5:F33,$B$5:B33,"&gt;="&amp;DATE(YEAR(B33),MONTH(B33),1),$B$5:B33,"&lt;"&amp;DATE(YEAR(B33),MONTH(B33)+1,1)))</f>
        <v/>
      </c>
      <c r="H33" s="19"/>
      <c r="I33" s="22"/>
      <c r="J33" s="19"/>
      <c r="K33" s="19"/>
      <c r="L33" s="22"/>
      <c r="M33" s="19"/>
      <c r="N33" s="18"/>
      <c r="O33" s="23" t="str">
        <f aca="false">IF(I33="","",I33&amp;"#"&amp;COUNTIF($I$5:I33,I33))</f>
        <v/>
      </c>
    </row>
    <row r="34" customFormat="false" ht="15" hidden="false" customHeight="false" outlineLevel="0" collapsed="false">
      <c r="A34" s="17" t="str">
        <f aca="false">IF(F34="","",COUNT($F$5:F34))</f>
        <v/>
      </c>
      <c r="B34" s="18"/>
      <c r="C34" s="19"/>
      <c r="D34" s="19"/>
      <c r="E34" s="20"/>
      <c r="F34" s="21" t="str">
        <f aca="false">IF(OR(B34="",E34=""),"",ROUND(IF(D34="",1,D34)*E34,2))</f>
        <v/>
      </c>
      <c r="G34" s="21" t="str">
        <f aca="false">IF(F34="","",SUMIFS($F$5:F34,$B$5:B34,"&gt;="&amp;DATE(YEAR(B34),MONTH(B34),1),$B$5:B34,"&lt;"&amp;DATE(YEAR(B34),MONTH(B34)+1,1)))</f>
        <v/>
      </c>
      <c r="H34" s="19"/>
      <c r="I34" s="22"/>
      <c r="J34" s="19"/>
      <c r="K34" s="19"/>
      <c r="L34" s="22"/>
      <c r="M34" s="19"/>
      <c r="N34" s="18"/>
      <c r="O34" s="23" t="str">
        <f aca="false">IF(I34="","",I34&amp;"#"&amp;COUNTIF($I$5:I34,I34))</f>
        <v/>
      </c>
    </row>
    <row r="35" customFormat="false" ht="15" hidden="false" customHeight="false" outlineLevel="0" collapsed="false">
      <c r="A35" s="17" t="str">
        <f aca="false">IF(F35="","",COUNT($F$5:F35))</f>
        <v/>
      </c>
      <c r="B35" s="18"/>
      <c r="C35" s="19"/>
      <c r="D35" s="19"/>
      <c r="E35" s="20"/>
      <c r="F35" s="21" t="str">
        <f aca="false">IF(OR(B35="",E35=""),"",ROUND(IF(D35="",1,D35)*E35,2))</f>
        <v/>
      </c>
      <c r="G35" s="21" t="str">
        <f aca="false">IF(F35="","",SUMIFS($F$5:F35,$B$5:B35,"&gt;="&amp;DATE(YEAR(B35),MONTH(B35),1),$B$5:B35,"&lt;"&amp;DATE(YEAR(B35),MONTH(B35)+1,1)))</f>
        <v/>
      </c>
      <c r="H35" s="19"/>
      <c r="I35" s="22"/>
      <c r="J35" s="19"/>
      <c r="K35" s="19"/>
      <c r="L35" s="22"/>
      <c r="M35" s="19"/>
      <c r="N35" s="18"/>
      <c r="O35" s="23" t="str">
        <f aca="false">IF(I35="","",I35&amp;"#"&amp;COUNTIF($I$5:I35,I35))</f>
        <v/>
      </c>
    </row>
    <row r="36" customFormat="false" ht="15" hidden="false" customHeight="false" outlineLevel="0" collapsed="false">
      <c r="A36" s="17" t="str">
        <f aca="false">IF(F36="","",COUNT($F$5:F36))</f>
        <v/>
      </c>
      <c r="B36" s="18"/>
      <c r="C36" s="19"/>
      <c r="D36" s="19"/>
      <c r="E36" s="20"/>
      <c r="F36" s="21" t="str">
        <f aca="false">IF(OR(B36="",E36=""),"",ROUND(IF(D36="",1,D36)*E36,2))</f>
        <v/>
      </c>
      <c r="G36" s="21" t="str">
        <f aca="false">IF(F36="","",SUMIFS($F$5:F36,$B$5:B36,"&gt;="&amp;DATE(YEAR(B36),MONTH(B36),1),$B$5:B36,"&lt;"&amp;DATE(YEAR(B36),MONTH(B36)+1,1)))</f>
        <v/>
      </c>
      <c r="H36" s="19"/>
      <c r="I36" s="22"/>
      <c r="J36" s="19"/>
      <c r="K36" s="19"/>
      <c r="L36" s="22"/>
      <c r="M36" s="19"/>
      <c r="N36" s="18"/>
      <c r="O36" s="23" t="str">
        <f aca="false">IF(I36="","",I36&amp;"#"&amp;COUNTIF($I$5:I36,I36))</f>
        <v/>
      </c>
    </row>
    <row r="37" customFormat="false" ht="15" hidden="false" customHeight="false" outlineLevel="0" collapsed="false">
      <c r="A37" s="17" t="str">
        <f aca="false">IF(F37="","",COUNT($F$5:F37))</f>
        <v/>
      </c>
      <c r="B37" s="18"/>
      <c r="C37" s="19"/>
      <c r="D37" s="19"/>
      <c r="E37" s="20"/>
      <c r="F37" s="21" t="str">
        <f aca="false">IF(OR(B37="",E37=""),"",ROUND(IF(D37="",1,D37)*E37,2))</f>
        <v/>
      </c>
      <c r="G37" s="21" t="str">
        <f aca="false">IF(F37="","",SUMIFS($F$5:F37,$B$5:B37,"&gt;="&amp;DATE(YEAR(B37),MONTH(B37),1),$B$5:B37,"&lt;"&amp;DATE(YEAR(B37),MONTH(B37)+1,1)))</f>
        <v/>
      </c>
      <c r="H37" s="19"/>
      <c r="I37" s="22"/>
      <c r="J37" s="19"/>
      <c r="K37" s="19"/>
      <c r="L37" s="22"/>
      <c r="M37" s="19"/>
      <c r="N37" s="18"/>
      <c r="O37" s="23" t="str">
        <f aca="false">IF(I37="","",I37&amp;"#"&amp;COUNTIF($I$5:I37,I37))</f>
        <v/>
      </c>
    </row>
    <row r="38" customFormat="false" ht="15" hidden="false" customHeight="false" outlineLevel="0" collapsed="false">
      <c r="A38" s="17" t="str">
        <f aca="false">IF(F38="","",COUNT($F$5:F38))</f>
        <v/>
      </c>
      <c r="B38" s="18"/>
      <c r="C38" s="19"/>
      <c r="D38" s="19"/>
      <c r="E38" s="20"/>
      <c r="F38" s="21" t="str">
        <f aca="false">IF(OR(B38="",E38=""),"",ROUND(IF(D38="",1,D38)*E38,2))</f>
        <v/>
      </c>
      <c r="G38" s="21" t="str">
        <f aca="false">IF(F38="","",SUMIFS($F$5:F38,$B$5:B38,"&gt;="&amp;DATE(YEAR(B38),MONTH(B38),1),$B$5:B38,"&lt;"&amp;DATE(YEAR(B38),MONTH(B38)+1,1)))</f>
        <v/>
      </c>
      <c r="H38" s="19"/>
      <c r="I38" s="22"/>
      <c r="J38" s="19"/>
      <c r="K38" s="19"/>
      <c r="L38" s="22"/>
      <c r="M38" s="19"/>
      <c r="N38" s="18"/>
      <c r="O38" s="23" t="str">
        <f aca="false">IF(I38="","",I38&amp;"#"&amp;COUNTIF($I$5:I38,I38))</f>
        <v/>
      </c>
    </row>
    <row r="39" customFormat="false" ht="15" hidden="false" customHeight="false" outlineLevel="0" collapsed="false">
      <c r="A39" s="17" t="str">
        <f aca="false">IF(F39="","",COUNT($F$5:F39))</f>
        <v/>
      </c>
      <c r="B39" s="18"/>
      <c r="C39" s="19"/>
      <c r="D39" s="19"/>
      <c r="E39" s="20"/>
      <c r="F39" s="21" t="str">
        <f aca="false">IF(OR(B39="",E39=""),"",ROUND(IF(D39="",1,D39)*E39,2))</f>
        <v/>
      </c>
      <c r="G39" s="21" t="str">
        <f aca="false">IF(F39="","",SUMIFS($F$5:F39,$B$5:B39,"&gt;="&amp;DATE(YEAR(B39),MONTH(B39),1),$B$5:B39,"&lt;"&amp;DATE(YEAR(B39),MONTH(B39)+1,1)))</f>
        <v/>
      </c>
      <c r="H39" s="19"/>
      <c r="I39" s="22"/>
      <c r="J39" s="19"/>
      <c r="K39" s="19"/>
      <c r="L39" s="22"/>
      <c r="M39" s="19"/>
      <c r="N39" s="18"/>
      <c r="O39" s="23" t="str">
        <f aca="false">IF(I39="","",I39&amp;"#"&amp;COUNTIF($I$5:I39,I39))</f>
        <v/>
      </c>
    </row>
    <row r="40" customFormat="false" ht="15" hidden="false" customHeight="false" outlineLevel="0" collapsed="false">
      <c r="A40" s="17" t="str">
        <f aca="false">IF(F40="","",COUNT($F$5:F40))</f>
        <v/>
      </c>
      <c r="B40" s="18"/>
      <c r="C40" s="19"/>
      <c r="D40" s="19"/>
      <c r="E40" s="20"/>
      <c r="F40" s="21" t="str">
        <f aca="false">IF(OR(B40="",E40=""),"",ROUND(IF(D40="",1,D40)*E40,2))</f>
        <v/>
      </c>
      <c r="G40" s="21" t="str">
        <f aca="false">IF(F40="","",SUMIFS($F$5:F40,$B$5:B40,"&gt;="&amp;DATE(YEAR(B40),MONTH(B40),1),$B$5:B40,"&lt;"&amp;DATE(YEAR(B40),MONTH(B40)+1,1)))</f>
        <v/>
      </c>
      <c r="H40" s="19"/>
      <c r="I40" s="22"/>
      <c r="J40" s="19"/>
      <c r="K40" s="19"/>
      <c r="L40" s="22"/>
      <c r="M40" s="19"/>
      <c r="N40" s="18"/>
      <c r="O40" s="23" t="str">
        <f aca="false">IF(I40="","",I40&amp;"#"&amp;COUNTIF($I$5:I40,I40))</f>
        <v/>
      </c>
    </row>
    <row r="41" customFormat="false" ht="15" hidden="false" customHeight="false" outlineLevel="0" collapsed="false">
      <c r="A41" s="17" t="str">
        <f aca="false">IF(F41="","",COUNT($F$5:F41))</f>
        <v/>
      </c>
      <c r="B41" s="18"/>
      <c r="C41" s="19"/>
      <c r="D41" s="19"/>
      <c r="E41" s="20"/>
      <c r="F41" s="21" t="str">
        <f aca="false">IF(OR(B41="",E41=""),"",ROUND(IF(D41="",1,D41)*E41,2))</f>
        <v/>
      </c>
      <c r="G41" s="21" t="str">
        <f aca="false">IF(F41="","",SUMIFS($F$5:F41,$B$5:B41,"&gt;="&amp;DATE(YEAR(B41),MONTH(B41),1),$B$5:B41,"&lt;"&amp;DATE(YEAR(B41),MONTH(B41)+1,1)))</f>
        <v/>
      </c>
      <c r="H41" s="19"/>
      <c r="I41" s="22"/>
      <c r="J41" s="19"/>
      <c r="K41" s="19"/>
      <c r="L41" s="22"/>
      <c r="M41" s="19"/>
      <c r="N41" s="18"/>
      <c r="O41" s="23" t="str">
        <f aca="false">IF(I41="","",I41&amp;"#"&amp;COUNTIF($I$5:I41,I41))</f>
        <v/>
      </c>
    </row>
    <row r="42" customFormat="false" ht="15" hidden="false" customHeight="false" outlineLevel="0" collapsed="false">
      <c r="A42" s="17" t="str">
        <f aca="false">IF(F42="","",COUNT($F$5:F42))</f>
        <v/>
      </c>
      <c r="B42" s="18"/>
      <c r="C42" s="19"/>
      <c r="D42" s="19"/>
      <c r="E42" s="20"/>
      <c r="F42" s="21" t="str">
        <f aca="false">IF(OR(B42="",E42=""),"",ROUND(IF(D42="",1,D42)*E42,2))</f>
        <v/>
      </c>
      <c r="G42" s="21" t="str">
        <f aca="false">IF(F42="","",SUMIFS($F$5:F42,$B$5:B42,"&gt;="&amp;DATE(YEAR(B42),MONTH(B42),1),$B$5:B42,"&lt;"&amp;DATE(YEAR(B42),MONTH(B42)+1,1)))</f>
        <v/>
      </c>
      <c r="H42" s="19"/>
      <c r="I42" s="22"/>
      <c r="J42" s="19"/>
      <c r="K42" s="19"/>
      <c r="L42" s="22"/>
      <c r="M42" s="19"/>
      <c r="N42" s="18"/>
      <c r="O42" s="23" t="str">
        <f aca="false">IF(I42="","",I42&amp;"#"&amp;COUNTIF($I$5:I42,I42))</f>
        <v/>
      </c>
    </row>
    <row r="43" customFormat="false" ht="15" hidden="false" customHeight="false" outlineLevel="0" collapsed="false">
      <c r="A43" s="17" t="str">
        <f aca="false">IF(F43="","",COUNT($F$5:F43))</f>
        <v/>
      </c>
      <c r="B43" s="18"/>
      <c r="C43" s="19"/>
      <c r="D43" s="19"/>
      <c r="E43" s="20"/>
      <c r="F43" s="21" t="str">
        <f aca="false">IF(OR(B43="",E43=""),"",ROUND(IF(D43="",1,D43)*E43,2))</f>
        <v/>
      </c>
      <c r="G43" s="21" t="str">
        <f aca="false">IF(F43="","",SUMIFS($F$5:F43,$B$5:B43,"&gt;="&amp;DATE(YEAR(B43),MONTH(B43),1),$B$5:B43,"&lt;"&amp;DATE(YEAR(B43),MONTH(B43)+1,1)))</f>
        <v/>
      </c>
      <c r="H43" s="19"/>
      <c r="I43" s="22"/>
      <c r="J43" s="19"/>
      <c r="K43" s="19"/>
      <c r="L43" s="22"/>
      <c r="M43" s="19"/>
      <c r="N43" s="18"/>
      <c r="O43" s="23" t="str">
        <f aca="false">IF(I43="","",I43&amp;"#"&amp;COUNTIF($I$5:I43,I43))</f>
        <v/>
      </c>
    </row>
    <row r="44" customFormat="false" ht="15" hidden="false" customHeight="false" outlineLevel="0" collapsed="false">
      <c r="A44" s="17" t="str">
        <f aca="false">IF(F44="","",COUNT($F$5:F44))</f>
        <v/>
      </c>
      <c r="B44" s="18"/>
      <c r="C44" s="19"/>
      <c r="D44" s="19"/>
      <c r="E44" s="20"/>
      <c r="F44" s="21" t="str">
        <f aca="false">IF(OR(B44="",E44=""),"",ROUND(IF(D44="",1,D44)*E44,2))</f>
        <v/>
      </c>
      <c r="G44" s="21" t="str">
        <f aca="false">IF(F44="","",SUMIFS($F$5:F44,$B$5:B44,"&gt;="&amp;DATE(YEAR(B44),MONTH(B44),1),$B$5:B44,"&lt;"&amp;DATE(YEAR(B44),MONTH(B44)+1,1)))</f>
        <v/>
      </c>
      <c r="H44" s="19"/>
      <c r="I44" s="22"/>
      <c r="J44" s="19"/>
      <c r="K44" s="19"/>
      <c r="L44" s="22"/>
      <c r="M44" s="19"/>
      <c r="N44" s="18"/>
      <c r="O44" s="23" t="str">
        <f aca="false">IF(I44="","",I44&amp;"#"&amp;COUNTIF($I$5:I44,I44))</f>
        <v/>
      </c>
    </row>
    <row r="45" customFormat="false" ht="15" hidden="false" customHeight="false" outlineLevel="0" collapsed="false">
      <c r="A45" s="17" t="str">
        <f aca="false">IF(F45="","",COUNT($F$5:F45))</f>
        <v/>
      </c>
      <c r="B45" s="18"/>
      <c r="C45" s="19"/>
      <c r="D45" s="19"/>
      <c r="E45" s="20"/>
      <c r="F45" s="21" t="str">
        <f aca="false">IF(OR(B45="",E45=""),"",ROUND(IF(D45="",1,D45)*E45,2))</f>
        <v/>
      </c>
      <c r="G45" s="21" t="str">
        <f aca="false">IF(F45="","",SUMIFS($F$5:F45,$B$5:B45,"&gt;="&amp;DATE(YEAR(B45),MONTH(B45),1),$B$5:B45,"&lt;"&amp;DATE(YEAR(B45),MONTH(B45)+1,1)))</f>
        <v/>
      </c>
      <c r="H45" s="19"/>
      <c r="I45" s="22"/>
      <c r="J45" s="19"/>
      <c r="K45" s="19"/>
      <c r="L45" s="22"/>
      <c r="M45" s="19"/>
      <c r="N45" s="18"/>
      <c r="O45" s="23" t="str">
        <f aca="false">IF(I45="","",I45&amp;"#"&amp;COUNTIF($I$5:I45,I45))</f>
        <v/>
      </c>
    </row>
    <row r="46" customFormat="false" ht="15" hidden="false" customHeight="false" outlineLevel="0" collapsed="false">
      <c r="A46" s="17" t="str">
        <f aca="false">IF(F46="","",COUNT($F$5:F46))</f>
        <v/>
      </c>
      <c r="B46" s="18"/>
      <c r="C46" s="19"/>
      <c r="D46" s="19"/>
      <c r="E46" s="20"/>
      <c r="F46" s="21" t="str">
        <f aca="false">IF(OR(B46="",E46=""),"",ROUND(IF(D46="",1,D46)*E46,2))</f>
        <v/>
      </c>
      <c r="G46" s="21" t="str">
        <f aca="false">IF(F46="","",SUMIFS($F$5:F46,$B$5:B46,"&gt;="&amp;DATE(YEAR(B46),MONTH(B46),1),$B$5:B46,"&lt;"&amp;DATE(YEAR(B46),MONTH(B46)+1,1)))</f>
        <v/>
      </c>
      <c r="H46" s="19"/>
      <c r="I46" s="22"/>
      <c r="J46" s="19"/>
      <c r="K46" s="19"/>
      <c r="L46" s="22"/>
      <c r="M46" s="19"/>
      <c r="N46" s="18"/>
      <c r="O46" s="23" t="str">
        <f aca="false">IF(I46="","",I46&amp;"#"&amp;COUNTIF($I$5:I46,I46))</f>
        <v/>
      </c>
    </row>
    <row r="47" customFormat="false" ht="15" hidden="false" customHeight="false" outlineLevel="0" collapsed="false">
      <c r="A47" s="17" t="str">
        <f aca="false">IF(F47="","",COUNT($F$5:F47))</f>
        <v/>
      </c>
      <c r="B47" s="18"/>
      <c r="C47" s="19"/>
      <c r="D47" s="19"/>
      <c r="E47" s="20"/>
      <c r="F47" s="21" t="str">
        <f aca="false">IF(OR(B47="",E47=""),"",ROUND(IF(D47="",1,D47)*E47,2))</f>
        <v/>
      </c>
      <c r="G47" s="21" t="str">
        <f aca="false">IF(F47="","",SUMIFS($F$5:F47,$B$5:B47,"&gt;="&amp;DATE(YEAR(B47),MONTH(B47),1),$B$5:B47,"&lt;"&amp;DATE(YEAR(B47),MONTH(B47)+1,1)))</f>
        <v/>
      </c>
      <c r="H47" s="19"/>
      <c r="I47" s="22"/>
      <c r="J47" s="19"/>
      <c r="K47" s="19"/>
      <c r="L47" s="22"/>
      <c r="M47" s="19"/>
      <c r="N47" s="18"/>
      <c r="O47" s="23" t="str">
        <f aca="false">IF(I47="","",I47&amp;"#"&amp;COUNTIF($I$5:I47,I47))</f>
        <v/>
      </c>
    </row>
    <row r="48" customFormat="false" ht="15" hidden="false" customHeight="false" outlineLevel="0" collapsed="false">
      <c r="A48" s="17" t="str">
        <f aca="false">IF(F48="","",COUNT($F$5:F48))</f>
        <v/>
      </c>
      <c r="B48" s="18"/>
      <c r="C48" s="19"/>
      <c r="D48" s="19"/>
      <c r="E48" s="20"/>
      <c r="F48" s="21" t="str">
        <f aca="false">IF(OR(B48="",E48=""),"",ROUND(IF(D48="",1,D48)*E48,2))</f>
        <v/>
      </c>
      <c r="G48" s="21" t="str">
        <f aca="false">IF(F48="","",SUMIFS($F$5:F48,$B$5:B48,"&gt;="&amp;DATE(YEAR(B48),MONTH(B48),1),$B$5:B48,"&lt;"&amp;DATE(YEAR(B48),MONTH(B48)+1,1)))</f>
        <v/>
      </c>
      <c r="H48" s="19"/>
      <c r="I48" s="22"/>
      <c r="J48" s="19"/>
      <c r="K48" s="19"/>
      <c r="L48" s="22"/>
      <c r="M48" s="19"/>
      <c r="N48" s="18"/>
      <c r="O48" s="23" t="str">
        <f aca="false">IF(I48="","",I48&amp;"#"&amp;COUNTIF($I$5:I48,I48))</f>
        <v/>
      </c>
    </row>
    <row r="49" customFormat="false" ht="15" hidden="false" customHeight="false" outlineLevel="0" collapsed="false">
      <c r="A49" s="17" t="str">
        <f aca="false">IF(F49="","",COUNT($F$5:F49))</f>
        <v/>
      </c>
      <c r="B49" s="18"/>
      <c r="C49" s="19"/>
      <c r="D49" s="19"/>
      <c r="E49" s="20"/>
      <c r="F49" s="21" t="str">
        <f aca="false">IF(OR(B49="",E49=""),"",ROUND(IF(D49="",1,D49)*E49,2))</f>
        <v/>
      </c>
      <c r="G49" s="21" t="str">
        <f aca="false">IF(F49="","",SUMIFS($F$5:F49,$B$5:B49,"&gt;="&amp;DATE(YEAR(B49),MONTH(B49),1),$B$5:B49,"&lt;"&amp;DATE(YEAR(B49),MONTH(B49)+1,1)))</f>
        <v/>
      </c>
      <c r="H49" s="19"/>
      <c r="I49" s="22"/>
      <c r="J49" s="19"/>
      <c r="K49" s="19"/>
      <c r="L49" s="22"/>
      <c r="M49" s="19"/>
      <c r="N49" s="18"/>
      <c r="O49" s="23" t="str">
        <f aca="false">IF(I49="","",I49&amp;"#"&amp;COUNTIF($I$5:I49,I49))</f>
        <v/>
      </c>
    </row>
    <row r="50" customFormat="false" ht="15" hidden="false" customHeight="false" outlineLevel="0" collapsed="false">
      <c r="A50" s="17" t="str">
        <f aca="false">IF(F50="","",COUNT($F$5:F50))</f>
        <v/>
      </c>
      <c r="B50" s="18"/>
      <c r="C50" s="19"/>
      <c r="D50" s="19"/>
      <c r="E50" s="20"/>
      <c r="F50" s="21" t="str">
        <f aca="false">IF(OR(B50="",E50=""),"",ROUND(IF(D50="",1,D50)*E50,2))</f>
        <v/>
      </c>
      <c r="G50" s="21" t="str">
        <f aca="false">IF(F50="","",SUMIFS($F$5:F50,$B$5:B50,"&gt;="&amp;DATE(YEAR(B50),MONTH(B50),1),$B$5:B50,"&lt;"&amp;DATE(YEAR(B50),MONTH(B50)+1,1)))</f>
        <v/>
      </c>
      <c r="H50" s="19"/>
      <c r="I50" s="22"/>
      <c r="J50" s="19"/>
      <c r="K50" s="19"/>
      <c r="L50" s="22"/>
      <c r="M50" s="19"/>
      <c r="N50" s="18"/>
      <c r="O50" s="23" t="str">
        <f aca="false">IF(I50="","",I50&amp;"#"&amp;COUNTIF($I$5:I50,I50))</f>
        <v/>
      </c>
    </row>
    <row r="51" customFormat="false" ht="15" hidden="false" customHeight="false" outlineLevel="0" collapsed="false">
      <c r="A51" s="17" t="str">
        <f aca="false">IF(F51="","",COUNT($F$5:F51))</f>
        <v/>
      </c>
      <c r="B51" s="18"/>
      <c r="C51" s="19"/>
      <c r="D51" s="19"/>
      <c r="E51" s="20"/>
      <c r="F51" s="21" t="str">
        <f aca="false">IF(OR(B51="",E51=""),"",ROUND(IF(D51="",1,D51)*E51,2))</f>
        <v/>
      </c>
      <c r="G51" s="21" t="str">
        <f aca="false">IF(F51="","",SUMIFS($F$5:F51,$B$5:B51,"&gt;="&amp;DATE(YEAR(B51),MONTH(B51),1),$B$5:B51,"&lt;"&amp;DATE(YEAR(B51),MONTH(B51)+1,1)))</f>
        <v/>
      </c>
      <c r="H51" s="19"/>
      <c r="I51" s="22"/>
      <c r="J51" s="19"/>
      <c r="K51" s="19"/>
      <c r="L51" s="22"/>
      <c r="M51" s="19"/>
      <c r="N51" s="18"/>
      <c r="O51" s="23" t="str">
        <f aca="false">IF(I51="","",I51&amp;"#"&amp;COUNTIF($I$5:I51,I51))</f>
        <v/>
      </c>
    </row>
    <row r="52" customFormat="false" ht="15" hidden="false" customHeight="false" outlineLevel="0" collapsed="false">
      <c r="A52" s="17" t="str">
        <f aca="false">IF(F52="","",COUNT($F$5:F52))</f>
        <v/>
      </c>
      <c r="B52" s="18"/>
      <c r="C52" s="19"/>
      <c r="D52" s="19"/>
      <c r="E52" s="20"/>
      <c r="F52" s="21" t="str">
        <f aca="false">IF(OR(B52="",E52=""),"",ROUND(IF(D52="",1,D52)*E52,2))</f>
        <v/>
      </c>
      <c r="G52" s="21" t="str">
        <f aca="false">IF(F52="","",SUMIFS($F$5:F52,$B$5:B52,"&gt;="&amp;DATE(YEAR(B52),MONTH(B52),1),$B$5:B52,"&lt;"&amp;DATE(YEAR(B52),MONTH(B52)+1,1)))</f>
        <v/>
      </c>
      <c r="H52" s="19"/>
      <c r="I52" s="22"/>
      <c r="J52" s="19"/>
      <c r="K52" s="19"/>
      <c r="L52" s="22"/>
      <c r="M52" s="19"/>
      <c r="N52" s="18"/>
      <c r="O52" s="23" t="str">
        <f aca="false">IF(I52="","",I52&amp;"#"&amp;COUNTIF($I$5:I52,I52))</f>
        <v/>
      </c>
    </row>
    <row r="53" customFormat="false" ht="15" hidden="false" customHeight="false" outlineLevel="0" collapsed="false">
      <c r="A53" s="17" t="str">
        <f aca="false">IF(F53="","",COUNT($F$5:F53))</f>
        <v/>
      </c>
      <c r="B53" s="18"/>
      <c r="C53" s="19"/>
      <c r="D53" s="19"/>
      <c r="E53" s="20"/>
      <c r="F53" s="21" t="str">
        <f aca="false">IF(OR(B53="",E53=""),"",ROUND(IF(D53="",1,D53)*E53,2))</f>
        <v/>
      </c>
      <c r="G53" s="21" t="str">
        <f aca="false">IF(F53="","",SUMIFS($F$5:F53,$B$5:B53,"&gt;="&amp;DATE(YEAR(B53),MONTH(B53),1),$B$5:B53,"&lt;"&amp;DATE(YEAR(B53),MONTH(B53)+1,1)))</f>
        <v/>
      </c>
      <c r="H53" s="19"/>
      <c r="I53" s="22"/>
      <c r="J53" s="19"/>
      <c r="K53" s="19"/>
      <c r="L53" s="22"/>
      <c r="M53" s="19"/>
      <c r="N53" s="18"/>
      <c r="O53" s="23" t="str">
        <f aca="false">IF(I53="","",I53&amp;"#"&amp;COUNTIF($I$5:I53,I53))</f>
        <v/>
      </c>
    </row>
    <row r="54" customFormat="false" ht="15" hidden="false" customHeight="false" outlineLevel="0" collapsed="false">
      <c r="A54" s="17" t="str">
        <f aca="false">IF(F54="","",COUNT($F$5:F54))</f>
        <v/>
      </c>
      <c r="B54" s="18"/>
      <c r="C54" s="19"/>
      <c r="D54" s="19"/>
      <c r="E54" s="20"/>
      <c r="F54" s="21" t="str">
        <f aca="false">IF(OR(B54="",E54=""),"",ROUND(IF(D54="",1,D54)*E54,2))</f>
        <v/>
      </c>
      <c r="G54" s="21" t="str">
        <f aca="false">IF(F54="","",SUMIFS($F$5:F54,$B$5:B54,"&gt;="&amp;DATE(YEAR(B54),MONTH(B54),1),$B$5:B54,"&lt;"&amp;DATE(YEAR(B54),MONTH(B54)+1,1)))</f>
        <v/>
      </c>
      <c r="H54" s="19"/>
      <c r="I54" s="22"/>
      <c r="J54" s="19"/>
      <c r="K54" s="19"/>
      <c r="L54" s="22"/>
      <c r="M54" s="19"/>
      <c r="N54" s="18"/>
      <c r="O54" s="23" t="str">
        <f aca="false">IF(I54="","",I54&amp;"#"&amp;COUNTIF($I$5:I54,I54))</f>
        <v/>
      </c>
    </row>
    <row r="55" customFormat="false" ht="15" hidden="false" customHeight="false" outlineLevel="0" collapsed="false">
      <c r="A55" s="17" t="str">
        <f aca="false">IF(F55="","",COUNT($F$5:F55))</f>
        <v/>
      </c>
      <c r="B55" s="18"/>
      <c r="C55" s="19"/>
      <c r="D55" s="19"/>
      <c r="E55" s="20"/>
      <c r="F55" s="21" t="str">
        <f aca="false">IF(OR(B55="",E55=""),"",ROUND(IF(D55="",1,D55)*E55,2))</f>
        <v/>
      </c>
      <c r="G55" s="21" t="str">
        <f aca="false">IF(F55="","",SUMIFS($F$5:F55,$B$5:B55,"&gt;="&amp;DATE(YEAR(B55),MONTH(B55),1),$B$5:B55,"&lt;"&amp;DATE(YEAR(B55),MONTH(B55)+1,1)))</f>
        <v/>
      </c>
      <c r="H55" s="19"/>
      <c r="I55" s="22"/>
      <c r="J55" s="19"/>
      <c r="K55" s="19"/>
      <c r="L55" s="22"/>
      <c r="M55" s="19"/>
      <c r="N55" s="18"/>
      <c r="O55" s="23" t="str">
        <f aca="false">IF(I55="","",I55&amp;"#"&amp;COUNTIF($I$5:I55,I55))</f>
        <v/>
      </c>
    </row>
    <row r="56" customFormat="false" ht="15" hidden="false" customHeight="false" outlineLevel="0" collapsed="false">
      <c r="A56" s="17" t="str">
        <f aca="false">IF(F56="","",COUNT($F$5:F56))</f>
        <v/>
      </c>
      <c r="B56" s="18"/>
      <c r="C56" s="19"/>
      <c r="D56" s="19"/>
      <c r="E56" s="20"/>
      <c r="F56" s="21" t="str">
        <f aca="false">IF(OR(B56="",E56=""),"",ROUND(IF(D56="",1,D56)*E56,2))</f>
        <v/>
      </c>
      <c r="G56" s="21" t="str">
        <f aca="false">IF(F56="","",SUMIFS($F$5:F56,$B$5:B56,"&gt;="&amp;DATE(YEAR(B56),MONTH(B56),1),$B$5:B56,"&lt;"&amp;DATE(YEAR(B56),MONTH(B56)+1,1)))</f>
        <v/>
      </c>
      <c r="H56" s="19"/>
      <c r="I56" s="22"/>
      <c r="J56" s="19"/>
      <c r="K56" s="19"/>
      <c r="L56" s="22"/>
      <c r="M56" s="19"/>
      <c r="N56" s="18"/>
      <c r="O56" s="23" t="str">
        <f aca="false">IF(I56="","",I56&amp;"#"&amp;COUNTIF($I$5:I56,I56))</f>
        <v/>
      </c>
    </row>
    <row r="57" customFormat="false" ht="15" hidden="false" customHeight="false" outlineLevel="0" collapsed="false">
      <c r="A57" s="17" t="str">
        <f aca="false">IF(F57="","",COUNT($F$5:F57))</f>
        <v/>
      </c>
      <c r="B57" s="18"/>
      <c r="C57" s="19"/>
      <c r="D57" s="19"/>
      <c r="E57" s="20"/>
      <c r="F57" s="21" t="str">
        <f aca="false">IF(OR(B57="",E57=""),"",ROUND(IF(D57="",1,D57)*E57,2))</f>
        <v/>
      </c>
      <c r="G57" s="21" t="str">
        <f aca="false">IF(F57="","",SUMIFS($F$5:F57,$B$5:B57,"&gt;="&amp;DATE(YEAR(B57),MONTH(B57),1),$B$5:B57,"&lt;"&amp;DATE(YEAR(B57),MONTH(B57)+1,1)))</f>
        <v/>
      </c>
      <c r="H57" s="19"/>
      <c r="I57" s="22"/>
      <c r="J57" s="19"/>
      <c r="K57" s="19"/>
      <c r="L57" s="22"/>
      <c r="M57" s="19"/>
      <c r="N57" s="18"/>
      <c r="O57" s="23" t="str">
        <f aca="false">IF(I57="","",I57&amp;"#"&amp;COUNTIF($I$5:I57,I57))</f>
        <v/>
      </c>
    </row>
    <row r="58" customFormat="false" ht="15" hidden="false" customHeight="false" outlineLevel="0" collapsed="false">
      <c r="A58" s="17" t="str">
        <f aca="false">IF(F58="","",COUNT($F$5:F58))</f>
        <v/>
      </c>
      <c r="B58" s="18"/>
      <c r="C58" s="19"/>
      <c r="D58" s="19"/>
      <c r="E58" s="20"/>
      <c r="F58" s="21" t="str">
        <f aca="false">IF(OR(B58="",E58=""),"",ROUND(IF(D58="",1,D58)*E58,2))</f>
        <v/>
      </c>
      <c r="G58" s="21" t="str">
        <f aca="false">IF(F58="","",SUMIFS($F$5:F58,$B$5:B58,"&gt;="&amp;DATE(YEAR(B58),MONTH(B58),1),$B$5:B58,"&lt;"&amp;DATE(YEAR(B58),MONTH(B58)+1,1)))</f>
        <v/>
      </c>
      <c r="H58" s="19"/>
      <c r="I58" s="22"/>
      <c r="J58" s="19"/>
      <c r="K58" s="19"/>
      <c r="L58" s="22"/>
      <c r="M58" s="19"/>
      <c r="N58" s="18"/>
      <c r="O58" s="23" t="str">
        <f aca="false">IF(I58="","",I58&amp;"#"&amp;COUNTIF($I$5:I58,I58))</f>
        <v/>
      </c>
    </row>
    <row r="59" customFormat="false" ht="15" hidden="false" customHeight="false" outlineLevel="0" collapsed="false">
      <c r="A59" s="17" t="str">
        <f aca="false">IF(F59="","",COUNT($F$5:F59))</f>
        <v/>
      </c>
      <c r="B59" s="18"/>
      <c r="C59" s="19"/>
      <c r="D59" s="19"/>
      <c r="E59" s="20"/>
      <c r="F59" s="21" t="str">
        <f aca="false">IF(OR(B59="",E59=""),"",ROUND(IF(D59="",1,D59)*E59,2))</f>
        <v/>
      </c>
      <c r="G59" s="21" t="str">
        <f aca="false">IF(F59="","",SUMIFS($F$5:F59,$B$5:B59,"&gt;="&amp;DATE(YEAR(B59),MONTH(B59),1),$B$5:B59,"&lt;"&amp;DATE(YEAR(B59),MONTH(B59)+1,1)))</f>
        <v/>
      </c>
      <c r="H59" s="19"/>
      <c r="I59" s="22"/>
      <c r="J59" s="19"/>
      <c r="K59" s="19"/>
      <c r="L59" s="22"/>
      <c r="M59" s="19"/>
      <c r="N59" s="18"/>
      <c r="O59" s="23" t="str">
        <f aca="false">IF(I59="","",I59&amp;"#"&amp;COUNTIF($I$5:I59,I59))</f>
        <v/>
      </c>
    </row>
    <row r="60" customFormat="false" ht="15" hidden="false" customHeight="false" outlineLevel="0" collapsed="false">
      <c r="A60" s="17" t="str">
        <f aca="false">IF(F60="","",COUNT($F$5:F60))</f>
        <v/>
      </c>
      <c r="B60" s="18"/>
      <c r="C60" s="19"/>
      <c r="D60" s="19"/>
      <c r="E60" s="20"/>
      <c r="F60" s="21" t="str">
        <f aca="false">IF(OR(B60="",E60=""),"",ROUND(IF(D60="",1,D60)*E60,2))</f>
        <v/>
      </c>
      <c r="G60" s="21" t="str">
        <f aca="false">IF(F60="","",SUMIFS($F$5:F60,$B$5:B60,"&gt;="&amp;DATE(YEAR(B60),MONTH(B60),1),$B$5:B60,"&lt;"&amp;DATE(YEAR(B60),MONTH(B60)+1,1)))</f>
        <v/>
      </c>
      <c r="H60" s="19"/>
      <c r="I60" s="22"/>
      <c r="J60" s="19"/>
      <c r="K60" s="19"/>
      <c r="L60" s="22"/>
      <c r="M60" s="19"/>
      <c r="N60" s="18"/>
      <c r="O60" s="23" t="str">
        <f aca="false">IF(I60="","",I60&amp;"#"&amp;COUNTIF($I$5:I60,I60))</f>
        <v/>
      </c>
    </row>
    <row r="61" customFormat="false" ht="15" hidden="false" customHeight="false" outlineLevel="0" collapsed="false">
      <c r="A61" s="17" t="str">
        <f aca="false">IF(F61="","",COUNT($F$5:F61))</f>
        <v/>
      </c>
      <c r="B61" s="18"/>
      <c r="C61" s="19"/>
      <c r="D61" s="19"/>
      <c r="E61" s="20"/>
      <c r="F61" s="21" t="str">
        <f aca="false">IF(OR(B61="",E61=""),"",ROUND(IF(D61="",1,D61)*E61,2))</f>
        <v/>
      </c>
      <c r="G61" s="21" t="str">
        <f aca="false">IF(F61="","",SUMIFS($F$5:F61,$B$5:B61,"&gt;="&amp;DATE(YEAR(B61),MONTH(B61),1),$B$5:B61,"&lt;"&amp;DATE(YEAR(B61),MONTH(B61)+1,1)))</f>
        <v/>
      </c>
      <c r="H61" s="19"/>
      <c r="I61" s="22"/>
      <c r="J61" s="19"/>
      <c r="K61" s="19"/>
      <c r="L61" s="22"/>
      <c r="M61" s="19"/>
      <c r="N61" s="18"/>
      <c r="O61" s="23" t="str">
        <f aca="false">IF(I61="","",I61&amp;"#"&amp;COUNTIF($I$5:I61,I61))</f>
        <v/>
      </c>
    </row>
    <row r="62" customFormat="false" ht="15" hidden="false" customHeight="false" outlineLevel="0" collapsed="false">
      <c r="A62" s="17" t="str">
        <f aca="false">IF(F62="","",COUNT($F$5:F62))</f>
        <v/>
      </c>
      <c r="B62" s="18"/>
      <c r="C62" s="19"/>
      <c r="D62" s="19"/>
      <c r="E62" s="20"/>
      <c r="F62" s="21" t="str">
        <f aca="false">IF(OR(B62="",E62=""),"",ROUND(IF(D62="",1,D62)*E62,2))</f>
        <v/>
      </c>
      <c r="G62" s="21" t="str">
        <f aca="false">IF(F62="","",SUMIFS($F$5:F62,$B$5:B62,"&gt;="&amp;DATE(YEAR(B62),MONTH(B62),1),$B$5:B62,"&lt;"&amp;DATE(YEAR(B62),MONTH(B62)+1,1)))</f>
        <v/>
      </c>
      <c r="H62" s="19"/>
      <c r="I62" s="22"/>
      <c r="J62" s="19"/>
      <c r="K62" s="19"/>
      <c r="L62" s="22"/>
      <c r="M62" s="19"/>
      <c r="N62" s="18"/>
      <c r="O62" s="23" t="str">
        <f aca="false">IF(I62="","",I62&amp;"#"&amp;COUNTIF($I$5:I62,I62))</f>
        <v/>
      </c>
    </row>
    <row r="63" customFormat="false" ht="15" hidden="false" customHeight="false" outlineLevel="0" collapsed="false">
      <c r="A63" s="17" t="str">
        <f aca="false">IF(F63="","",COUNT($F$5:F63))</f>
        <v/>
      </c>
      <c r="B63" s="18"/>
      <c r="C63" s="19"/>
      <c r="D63" s="19"/>
      <c r="E63" s="20"/>
      <c r="F63" s="21" t="str">
        <f aca="false">IF(OR(B63="",E63=""),"",ROUND(IF(D63="",1,D63)*E63,2))</f>
        <v/>
      </c>
      <c r="G63" s="21" t="str">
        <f aca="false">IF(F63="","",SUMIFS($F$5:F63,$B$5:B63,"&gt;="&amp;DATE(YEAR(B63),MONTH(B63),1),$B$5:B63,"&lt;"&amp;DATE(YEAR(B63),MONTH(B63)+1,1)))</f>
        <v/>
      </c>
      <c r="H63" s="19"/>
      <c r="I63" s="22"/>
      <c r="J63" s="19"/>
      <c r="K63" s="19"/>
      <c r="L63" s="22"/>
      <c r="M63" s="19"/>
      <c r="N63" s="18"/>
      <c r="O63" s="23" t="str">
        <f aca="false">IF(I63="","",I63&amp;"#"&amp;COUNTIF($I$5:I63,I63))</f>
        <v/>
      </c>
    </row>
    <row r="64" customFormat="false" ht="15" hidden="false" customHeight="false" outlineLevel="0" collapsed="false">
      <c r="A64" s="17" t="str">
        <f aca="false">IF(F64="","",COUNT($F$5:F64))</f>
        <v/>
      </c>
      <c r="B64" s="18"/>
      <c r="C64" s="19"/>
      <c r="D64" s="19"/>
      <c r="E64" s="20"/>
      <c r="F64" s="21" t="str">
        <f aca="false">IF(OR(B64="",E64=""),"",ROUND(IF(D64="",1,D64)*E64,2))</f>
        <v/>
      </c>
      <c r="G64" s="21" t="str">
        <f aca="false">IF(F64="","",SUMIFS($F$5:F64,$B$5:B64,"&gt;="&amp;DATE(YEAR(B64),MONTH(B64),1),$B$5:B64,"&lt;"&amp;DATE(YEAR(B64),MONTH(B64)+1,1)))</f>
        <v/>
      </c>
      <c r="H64" s="19"/>
      <c r="I64" s="22"/>
      <c r="J64" s="19"/>
      <c r="K64" s="19"/>
      <c r="L64" s="22"/>
      <c r="M64" s="19"/>
      <c r="N64" s="18"/>
      <c r="O64" s="23" t="str">
        <f aca="false">IF(I64="","",I64&amp;"#"&amp;COUNTIF($I$5:I64,I64))</f>
        <v/>
      </c>
    </row>
    <row r="65" customFormat="false" ht="15" hidden="false" customHeight="false" outlineLevel="0" collapsed="false">
      <c r="A65" s="17" t="str">
        <f aca="false">IF(F65="","",COUNT($F$5:F65))</f>
        <v/>
      </c>
      <c r="B65" s="18"/>
      <c r="C65" s="19"/>
      <c r="D65" s="19"/>
      <c r="E65" s="20"/>
      <c r="F65" s="21" t="str">
        <f aca="false">IF(OR(B65="",E65=""),"",ROUND(IF(D65="",1,D65)*E65,2))</f>
        <v/>
      </c>
      <c r="G65" s="21" t="str">
        <f aca="false">IF(F65="","",SUMIFS($F$5:F65,$B$5:B65,"&gt;="&amp;DATE(YEAR(B65),MONTH(B65),1),$B$5:B65,"&lt;"&amp;DATE(YEAR(B65),MONTH(B65)+1,1)))</f>
        <v/>
      </c>
      <c r="H65" s="19"/>
      <c r="I65" s="22"/>
      <c r="J65" s="19"/>
      <c r="K65" s="19"/>
      <c r="L65" s="22"/>
      <c r="M65" s="19"/>
      <c r="N65" s="18"/>
      <c r="O65" s="23" t="str">
        <f aca="false">IF(I65="","",I65&amp;"#"&amp;COUNTIF($I$5:I65,I65))</f>
        <v/>
      </c>
    </row>
    <row r="66" customFormat="false" ht="15" hidden="false" customHeight="false" outlineLevel="0" collapsed="false">
      <c r="A66" s="17" t="str">
        <f aca="false">IF(F66="","",COUNT($F$5:F66))</f>
        <v/>
      </c>
      <c r="B66" s="18"/>
      <c r="C66" s="19"/>
      <c r="D66" s="19"/>
      <c r="E66" s="20"/>
      <c r="F66" s="21" t="str">
        <f aca="false">IF(OR(B66="",E66=""),"",ROUND(IF(D66="",1,D66)*E66,2))</f>
        <v/>
      </c>
      <c r="G66" s="21" t="str">
        <f aca="false">IF(F66="","",SUMIFS($F$5:F66,$B$5:B66,"&gt;="&amp;DATE(YEAR(B66),MONTH(B66),1),$B$5:B66,"&lt;"&amp;DATE(YEAR(B66),MONTH(B66)+1,1)))</f>
        <v/>
      </c>
      <c r="H66" s="19"/>
      <c r="I66" s="22"/>
      <c r="J66" s="19"/>
      <c r="K66" s="19"/>
      <c r="L66" s="22"/>
      <c r="M66" s="19"/>
      <c r="N66" s="18"/>
      <c r="O66" s="23" t="str">
        <f aca="false">IF(I66="","",I66&amp;"#"&amp;COUNTIF($I$5:I66,I66))</f>
        <v/>
      </c>
    </row>
    <row r="67" customFormat="false" ht="15" hidden="false" customHeight="false" outlineLevel="0" collapsed="false">
      <c r="A67" s="17" t="str">
        <f aca="false">IF(F67="","",COUNT($F$5:F67))</f>
        <v/>
      </c>
      <c r="B67" s="18"/>
      <c r="C67" s="19"/>
      <c r="D67" s="19"/>
      <c r="E67" s="20"/>
      <c r="F67" s="21" t="str">
        <f aca="false">IF(OR(B67="",E67=""),"",ROUND(IF(D67="",1,D67)*E67,2))</f>
        <v/>
      </c>
      <c r="G67" s="21" t="str">
        <f aca="false">IF(F67="","",SUMIFS($F$5:F67,$B$5:B67,"&gt;="&amp;DATE(YEAR(B67),MONTH(B67),1),$B$5:B67,"&lt;"&amp;DATE(YEAR(B67),MONTH(B67)+1,1)))</f>
        <v/>
      </c>
      <c r="H67" s="19"/>
      <c r="I67" s="22"/>
      <c r="J67" s="19"/>
      <c r="K67" s="19"/>
      <c r="L67" s="22"/>
      <c r="M67" s="19"/>
      <c r="N67" s="18"/>
      <c r="O67" s="23" t="str">
        <f aca="false">IF(I67="","",I67&amp;"#"&amp;COUNTIF($I$5:I67,I67))</f>
        <v/>
      </c>
    </row>
    <row r="68" customFormat="false" ht="15" hidden="false" customHeight="false" outlineLevel="0" collapsed="false">
      <c r="A68" s="17" t="str">
        <f aca="false">IF(F68="","",COUNT($F$5:F68))</f>
        <v/>
      </c>
      <c r="B68" s="18"/>
      <c r="C68" s="19"/>
      <c r="D68" s="19"/>
      <c r="E68" s="20"/>
      <c r="F68" s="21" t="str">
        <f aca="false">IF(OR(B68="",E68=""),"",ROUND(IF(D68="",1,D68)*E68,2))</f>
        <v/>
      </c>
      <c r="G68" s="21" t="str">
        <f aca="false">IF(F68="","",SUMIFS($F$5:F68,$B$5:B68,"&gt;="&amp;DATE(YEAR(B68),MONTH(B68),1),$B$5:B68,"&lt;"&amp;DATE(YEAR(B68),MONTH(B68)+1,1)))</f>
        <v/>
      </c>
      <c r="H68" s="19"/>
      <c r="I68" s="22"/>
      <c r="J68" s="19"/>
      <c r="K68" s="19"/>
      <c r="L68" s="22"/>
      <c r="M68" s="19"/>
      <c r="N68" s="18"/>
      <c r="O68" s="23" t="str">
        <f aca="false">IF(I68="","",I68&amp;"#"&amp;COUNTIF($I$5:I68,I68))</f>
        <v/>
      </c>
    </row>
    <row r="69" customFormat="false" ht="15" hidden="false" customHeight="false" outlineLevel="0" collapsed="false">
      <c r="A69" s="17" t="str">
        <f aca="false">IF(F69="","",COUNT($F$5:F69))</f>
        <v/>
      </c>
      <c r="B69" s="18"/>
      <c r="C69" s="19"/>
      <c r="D69" s="19"/>
      <c r="E69" s="20"/>
      <c r="F69" s="21" t="str">
        <f aca="false">IF(OR(B69="",E69=""),"",ROUND(IF(D69="",1,D69)*E69,2))</f>
        <v/>
      </c>
      <c r="G69" s="21" t="str">
        <f aca="false">IF(F69="","",SUMIFS($F$5:F69,$B$5:B69,"&gt;="&amp;DATE(YEAR(B69),MONTH(B69),1),$B$5:B69,"&lt;"&amp;DATE(YEAR(B69),MONTH(B69)+1,1)))</f>
        <v/>
      </c>
      <c r="H69" s="19"/>
      <c r="I69" s="22"/>
      <c r="J69" s="19"/>
      <c r="K69" s="19"/>
      <c r="L69" s="22"/>
      <c r="M69" s="19"/>
      <c r="N69" s="18"/>
      <c r="O69" s="23" t="str">
        <f aca="false">IF(I69="","",I69&amp;"#"&amp;COUNTIF($I$5:I69,I69))</f>
        <v/>
      </c>
    </row>
    <row r="70" customFormat="false" ht="15" hidden="false" customHeight="false" outlineLevel="0" collapsed="false">
      <c r="A70" s="17" t="str">
        <f aca="false">IF(F70="","",COUNT($F$5:F70))</f>
        <v/>
      </c>
      <c r="B70" s="18"/>
      <c r="C70" s="19"/>
      <c r="D70" s="19"/>
      <c r="E70" s="20"/>
      <c r="F70" s="21" t="str">
        <f aca="false">IF(OR(B70="",E70=""),"",ROUND(IF(D70="",1,D70)*E70,2))</f>
        <v/>
      </c>
      <c r="G70" s="21" t="str">
        <f aca="false">IF(F70="","",SUMIFS($F$5:F70,$B$5:B70,"&gt;="&amp;DATE(YEAR(B70),MONTH(B70),1),$B$5:B70,"&lt;"&amp;DATE(YEAR(B70),MONTH(B70)+1,1)))</f>
        <v/>
      </c>
      <c r="H70" s="19"/>
      <c r="I70" s="22"/>
      <c r="J70" s="19"/>
      <c r="K70" s="19"/>
      <c r="L70" s="22"/>
      <c r="M70" s="19"/>
      <c r="N70" s="18"/>
      <c r="O70" s="23" t="str">
        <f aca="false">IF(I70="","",I70&amp;"#"&amp;COUNTIF($I$5:I70,I70))</f>
        <v/>
      </c>
    </row>
    <row r="71" customFormat="false" ht="15" hidden="false" customHeight="false" outlineLevel="0" collapsed="false">
      <c r="A71" s="17" t="str">
        <f aca="false">IF(F71="","",COUNT($F$5:F71))</f>
        <v/>
      </c>
      <c r="B71" s="18"/>
      <c r="C71" s="19"/>
      <c r="D71" s="19"/>
      <c r="E71" s="20"/>
      <c r="F71" s="21" t="str">
        <f aca="false">IF(OR(B71="",E71=""),"",ROUND(IF(D71="",1,D71)*E71,2))</f>
        <v/>
      </c>
      <c r="G71" s="21" t="str">
        <f aca="false">IF(F71="","",SUMIFS($F$5:F71,$B$5:B71,"&gt;="&amp;DATE(YEAR(B71),MONTH(B71),1),$B$5:B71,"&lt;"&amp;DATE(YEAR(B71),MONTH(B71)+1,1)))</f>
        <v/>
      </c>
      <c r="H71" s="19"/>
      <c r="I71" s="22"/>
      <c r="J71" s="19"/>
      <c r="K71" s="19"/>
      <c r="L71" s="22"/>
      <c r="M71" s="19"/>
      <c r="N71" s="18"/>
      <c r="O71" s="23" t="str">
        <f aca="false">IF(I71="","",I71&amp;"#"&amp;COUNTIF($I$5:I71,I71))</f>
        <v/>
      </c>
    </row>
    <row r="72" customFormat="false" ht="15" hidden="false" customHeight="false" outlineLevel="0" collapsed="false">
      <c r="A72" s="17" t="str">
        <f aca="false">IF(F72="","",COUNT($F$5:F72))</f>
        <v/>
      </c>
      <c r="B72" s="18"/>
      <c r="C72" s="19"/>
      <c r="D72" s="19"/>
      <c r="E72" s="20"/>
      <c r="F72" s="21" t="str">
        <f aca="false">IF(OR(B72="",E72=""),"",ROUND(IF(D72="",1,D72)*E72,2))</f>
        <v/>
      </c>
      <c r="G72" s="21" t="str">
        <f aca="false">IF(F72="","",SUMIFS($F$5:F72,$B$5:B72,"&gt;="&amp;DATE(YEAR(B72),MONTH(B72),1),$B$5:B72,"&lt;"&amp;DATE(YEAR(B72),MONTH(B72)+1,1)))</f>
        <v/>
      </c>
      <c r="H72" s="19"/>
      <c r="I72" s="22"/>
      <c r="J72" s="19"/>
      <c r="K72" s="19"/>
      <c r="L72" s="22"/>
      <c r="M72" s="19"/>
      <c r="N72" s="18"/>
      <c r="O72" s="23" t="str">
        <f aca="false">IF(I72="","",I72&amp;"#"&amp;COUNTIF($I$5:I72,I72))</f>
        <v/>
      </c>
    </row>
    <row r="73" customFormat="false" ht="15" hidden="false" customHeight="false" outlineLevel="0" collapsed="false">
      <c r="A73" s="17" t="str">
        <f aca="false">IF(F73="","",COUNT($F$5:F73))</f>
        <v/>
      </c>
      <c r="B73" s="18"/>
      <c r="C73" s="19"/>
      <c r="D73" s="19"/>
      <c r="E73" s="20"/>
      <c r="F73" s="21" t="str">
        <f aca="false">IF(OR(B73="",E73=""),"",ROUND(IF(D73="",1,D73)*E73,2))</f>
        <v/>
      </c>
      <c r="G73" s="21" t="str">
        <f aca="false">IF(F73="","",SUMIFS($F$5:F73,$B$5:B73,"&gt;="&amp;DATE(YEAR(B73),MONTH(B73),1),$B$5:B73,"&lt;"&amp;DATE(YEAR(B73),MONTH(B73)+1,1)))</f>
        <v/>
      </c>
      <c r="H73" s="19"/>
      <c r="I73" s="22"/>
      <c r="J73" s="19"/>
      <c r="K73" s="19"/>
      <c r="L73" s="22"/>
      <c r="M73" s="19"/>
      <c r="N73" s="18"/>
      <c r="O73" s="23" t="str">
        <f aca="false">IF(I73="","",I73&amp;"#"&amp;COUNTIF($I$5:I73,I73))</f>
        <v/>
      </c>
    </row>
    <row r="74" customFormat="false" ht="15" hidden="false" customHeight="false" outlineLevel="0" collapsed="false">
      <c r="A74" s="17" t="str">
        <f aca="false">IF(F74="","",COUNT($F$5:F74))</f>
        <v/>
      </c>
      <c r="B74" s="18"/>
      <c r="C74" s="19"/>
      <c r="D74" s="19"/>
      <c r="E74" s="20"/>
      <c r="F74" s="21" t="str">
        <f aca="false">IF(OR(B74="",E74=""),"",ROUND(IF(D74="",1,D74)*E74,2))</f>
        <v/>
      </c>
      <c r="G74" s="21" t="str">
        <f aca="false">IF(F74="","",SUMIFS($F$5:F74,$B$5:B74,"&gt;="&amp;DATE(YEAR(B74),MONTH(B74),1),$B$5:B74,"&lt;"&amp;DATE(YEAR(B74),MONTH(B74)+1,1)))</f>
        <v/>
      </c>
      <c r="H74" s="19"/>
      <c r="I74" s="22"/>
      <c r="J74" s="19"/>
      <c r="K74" s="19"/>
      <c r="L74" s="22"/>
      <c r="M74" s="19"/>
      <c r="N74" s="18"/>
      <c r="O74" s="23" t="str">
        <f aca="false">IF(I74="","",I74&amp;"#"&amp;COUNTIF($I$5:I74,I74))</f>
        <v/>
      </c>
    </row>
    <row r="75" customFormat="false" ht="15" hidden="false" customHeight="false" outlineLevel="0" collapsed="false">
      <c r="A75" s="17" t="str">
        <f aca="false">IF(F75="","",COUNT($F$5:F75))</f>
        <v/>
      </c>
      <c r="B75" s="18"/>
      <c r="C75" s="19"/>
      <c r="D75" s="19"/>
      <c r="E75" s="20"/>
      <c r="F75" s="21" t="str">
        <f aca="false">IF(OR(B75="",E75=""),"",ROUND(IF(D75="",1,D75)*E75,2))</f>
        <v/>
      </c>
      <c r="G75" s="21" t="str">
        <f aca="false">IF(F75="","",SUMIFS($F$5:F75,$B$5:B75,"&gt;="&amp;DATE(YEAR(B75),MONTH(B75),1),$B$5:B75,"&lt;"&amp;DATE(YEAR(B75),MONTH(B75)+1,1)))</f>
        <v/>
      </c>
      <c r="H75" s="19"/>
      <c r="I75" s="22"/>
      <c r="J75" s="19"/>
      <c r="K75" s="19"/>
      <c r="L75" s="22"/>
      <c r="M75" s="19"/>
      <c r="N75" s="18"/>
      <c r="O75" s="23" t="str">
        <f aca="false">IF(I75="","",I75&amp;"#"&amp;COUNTIF($I$5:I75,I75))</f>
        <v/>
      </c>
    </row>
    <row r="76" customFormat="false" ht="15" hidden="false" customHeight="false" outlineLevel="0" collapsed="false">
      <c r="A76" s="17" t="str">
        <f aca="false">IF(F76="","",COUNT($F$5:F76))</f>
        <v/>
      </c>
      <c r="B76" s="18"/>
      <c r="C76" s="19"/>
      <c r="D76" s="19"/>
      <c r="E76" s="20"/>
      <c r="F76" s="21" t="str">
        <f aca="false">IF(OR(B76="",E76=""),"",ROUND(IF(D76="",1,D76)*E76,2))</f>
        <v/>
      </c>
      <c r="G76" s="21" t="str">
        <f aca="false">IF(F76="","",SUMIFS($F$5:F76,$B$5:B76,"&gt;="&amp;DATE(YEAR(B76),MONTH(B76),1),$B$5:B76,"&lt;"&amp;DATE(YEAR(B76),MONTH(B76)+1,1)))</f>
        <v/>
      </c>
      <c r="H76" s="19"/>
      <c r="I76" s="22"/>
      <c r="J76" s="19"/>
      <c r="K76" s="19"/>
      <c r="L76" s="22"/>
      <c r="M76" s="19"/>
      <c r="N76" s="18"/>
      <c r="O76" s="23" t="str">
        <f aca="false">IF(I76="","",I76&amp;"#"&amp;COUNTIF($I$5:I76,I76))</f>
        <v/>
      </c>
    </row>
    <row r="77" customFormat="false" ht="15" hidden="false" customHeight="false" outlineLevel="0" collapsed="false">
      <c r="A77" s="17" t="str">
        <f aca="false">IF(F77="","",COUNT($F$5:F77))</f>
        <v/>
      </c>
      <c r="B77" s="18"/>
      <c r="C77" s="19"/>
      <c r="D77" s="19"/>
      <c r="E77" s="20"/>
      <c r="F77" s="21" t="str">
        <f aca="false">IF(OR(B77="",E77=""),"",ROUND(IF(D77="",1,D77)*E77,2))</f>
        <v/>
      </c>
      <c r="G77" s="21" t="str">
        <f aca="false">IF(F77="","",SUMIFS($F$5:F77,$B$5:B77,"&gt;="&amp;DATE(YEAR(B77),MONTH(B77),1),$B$5:B77,"&lt;"&amp;DATE(YEAR(B77),MONTH(B77)+1,1)))</f>
        <v/>
      </c>
      <c r="H77" s="19"/>
      <c r="I77" s="22"/>
      <c r="J77" s="19"/>
      <c r="K77" s="19"/>
      <c r="L77" s="22"/>
      <c r="M77" s="19"/>
      <c r="N77" s="18"/>
      <c r="O77" s="23" t="str">
        <f aca="false">IF(I77="","",I77&amp;"#"&amp;COUNTIF($I$5:I77,I77))</f>
        <v/>
      </c>
    </row>
    <row r="78" customFormat="false" ht="15" hidden="false" customHeight="false" outlineLevel="0" collapsed="false">
      <c r="A78" s="17" t="str">
        <f aca="false">IF(F78="","",COUNT($F$5:F78))</f>
        <v/>
      </c>
      <c r="B78" s="18"/>
      <c r="C78" s="19"/>
      <c r="D78" s="19"/>
      <c r="E78" s="20"/>
      <c r="F78" s="21" t="str">
        <f aca="false">IF(OR(B78="",E78=""),"",ROUND(IF(D78="",1,D78)*E78,2))</f>
        <v/>
      </c>
      <c r="G78" s="21" t="str">
        <f aca="false">IF(F78="","",SUMIFS($F$5:F78,$B$5:B78,"&gt;="&amp;DATE(YEAR(B78),MONTH(B78),1),$B$5:B78,"&lt;"&amp;DATE(YEAR(B78),MONTH(B78)+1,1)))</f>
        <v/>
      </c>
      <c r="H78" s="19"/>
      <c r="I78" s="22"/>
      <c r="J78" s="19"/>
      <c r="K78" s="19"/>
      <c r="L78" s="22"/>
      <c r="M78" s="19"/>
      <c r="N78" s="18"/>
      <c r="O78" s="23" t="str">
        <f aca="false">IF(I78="","",I78&amp;"#"&amp;COUNTIF($I$5:I78,I78))</f>
        <v/>
      </c>
    </row>
    <row r="79" customFormat="false" ht="15" hidden="false" customHeight="false" outlineLevel="0" collapsed="false">
      <c r="A79" s="17" t="str">
        <f aca="false">IF(F79="","",COUNT($F$5:F79))</f>
        <v/>
      </c>
      <c r="B79" s="18"/>
      <c r="C79" s="19"/>
      <c r="D79" s="19"/>
      <c r="E79" s="20"/>
      <c r="F79" s="21" t="str">
        <f aca="false">IF(OR(B79="",E79=""),"",ROUND(IF(D79="",1,D79)*E79,2))</f>
        <v/>
      </c>
      <c r="G79" s="21" t="str">
        <f aca="false">IF(F79="","",SUMIFS($F$5:F79,$B$5:B79,"&gt;="&amp;DATE(YEAR(B79),MONTH(B79),1),$B$5:B79,"&lt;"&amp;DATE(YEAR(B79),MONTH(B79)+1,1)))</f>
        <v/>
      </c>
      <c r="H79" s="19"/>
      <c r="I79" s="22"/>
      <c r="J79" s="19"/>
      <c r="K79" s="19"/>
      <c r="L79" s="22"/>
      <c r="M79" s="19"/>
      <c r="N79" s="18"/>
      <c r="O79" s="23" t="str">
        <f aca="false">IF(I79="","",I79&amp;"#"&amp;COUNTIF($I$5:I79,I79))</f>
        <v/>
      </c>
    </row>
    <row r="80" customFormat="false" ht="15" hidden="false" customHeight="false" outlineLevel="0" collapsed="false">
      <c r="A80" s="17" t="str">
        <f aca="false">IF(F80="","",COUNT($F$5:F80))</f>
        <v/>
      </c>
      <c r="B80" s="18"/>
      <c r="C80" s="19"/>
      <c r="D80" s="19"/>
      <c r="E80" s="20"/>
      <c r="F80" s="21" t="str">
        <f aca="false">IF(OR(B80="",E80=""),"",ROUND(IF(D80="",1,D80)*E80,2))</f>
        <v/>
      </c>
      <c r="G80" s="21" t="str">
        <f aca="false">IF(F80="","",SUMIFS($F$5:F80,$B$5:B80,"&gt;="&amp;DATE(YEAR(B80),MONTH(B80),1),$B$5:B80,"&lt;"&amp;DATE(YEAR(B80),MONTH(B80)+1,1)))</f>
        <v/>
      </c>
      <c r="H80" s="19"/>
      <c r="I80" s="22"/>
      <c r="J80" s="19"/>
      <c r="K80" s="19"/>
      <c r="L80" s="22"/>
      <c r="M80" s="19"/>
      <c r="N80" s="18"/>
      <c r="O80" s="23" t="str">
        <f aca="false">IF(I80="","",I80&amp;"#"&amp;COUNTIF($I$5:I80,I80))</f>
        <v/>
      </c>
    </row>
    <row r="81" customFormat="false" ht="15" hidden="false" customHeight="false" outlineLevel="0" collapsed="false">
      <c r="A81" s="17" t="str">
        <f aca="false">IF(F81="","",COUNT($F$5:F81))</f>
        <v/>
      </c>
      <c r="B81" s="18"/>
      <c r="C81" s="19"/>
      <c r="D81" s="19"/>
      <c r="E81" s="20"/>
      <c r="F81" s="21" t="str">
        <f aca="false">IF(OR(B81="",E81=""),"",ROUND(IF(D81="",1,D81)*E81,2))</f>
        <v/>
      </c>
      <c r="G81" s="21" t="str">
        <f aca="false">IF(F81="","",SUMIFS($F$5:F81,$B$5:B81,"&gt;="&amp;DATE(YEAR(B81),MONTH(B81),1),$B$5:B81,"&lt;"&amp;DATE(YEAR(B81),MONTH(B81)+1,1)))</f>
        <v/>
      </c>
      <c r="H81" s="19"/>
      <c r="I81" s="22"/>
      <c r="J81" s="19"/>
      <c r="K81" s="19"/>
      <c r="L81" s="22"/>
      <c r="M81" s="19"/>
      <c r="N81" s="18"/>
      <c r="O81" s="23" t="str">
        <f aca="false">IF(I81="","",I81&amp;"#"&amp;COUNTIF($I$5:I81,I81))</f>
        <v/>
      </c>
    </row>
    <row r="82" customFormat="false" ht="15" hidden="false" customHeight="false" outlineLevel="0" collapsed="false">
      <c r="A82" s="17" t="str">
        <f aca="false">IF(F82="","",COUNT($F$5:F82))</f>
        <v/>
      </c>
      <c r="B82" s="18"/>
      <c r="C82" s="19"/>
      <c r="D82" s="19"/>
      <c r="E82" s="20"/>
      <c r="F82" s="21" t="str">
        <f aca="false">IF(OR(B82="",E82=""),"",ROUND(IF(D82="",1,D82)*E82,2))</f>
        <v/>
      </c>
      <c r="G82" s="21" t="str">
        <f aca="false">IF(F82="","",SUMIFS($F$5:F82,$B$5:B82,"&gt;="&amp;DATE(YEAR(B82),MONTH(B82),1),$B$5:B82,"&lt;"&amp;DATE(YEAR(B82),MONTH(B82)+1,1)))</f>
        <v/>
      </c>
      <c r="H82" s="19"/>
      <c r="I82" s="22"/>
      <c r="J82" s="19"/>
      <c r="K82" s="19"/>
      <c r="L82" s="22"/>
      <c r="M82" s="19"/>
      <c r="N82" s="18"/>
      <c r="O82" s="23" t="str">
        <f aca="false">IF(I82="","",I82&amp;"#"&amp;COUNTIF($I$5:I82,I82))</f>
        <v/>
      </c>
    </row>
    <row r="83" customFormat="false" ht="15" hidden="false" customHeight="false" outlineLevel="0" collapsed="false">
      <c r="A83" s="17" t="str">
        <f aca="false">IF(F83="","",COUNT($F$5:F83))</f>
        <v/>
      </c>
      <c r="B83" s="18"/>
      <c r="C83" s="19"/>
      <c r="D83" s="19"/>
      <c r="E83" s="20"/>
      <c r="F83" s="21" t="str">
        <f aca="false">IF(OR(B83="",E83=""),"",ROUND(IF(D83="",1,D83)*E83,2))</f>
        <v/>
      </c>
      <c r="G83" s="21" t="str">
        <f aca="false">IF(F83="","",SUMIFS($F$5:F83,$B$5:B83,"&gt;="&amp;DATE(YEAR(B83),MONTH(B83),1),$B$5:B83,"&lt;"&amp;DATE(YEAR(B83),MONTH(B83)+1,1)))</f>
        <v/>
      </c>
      <c r="H83" s="19"/>
      <c r="I83" s="22"/>
      <c r="J83" s="19"/>
      <c r="K83" s="19"/>
      <c r="L83" s="22"/>
      <c r="M83" s="19"/>
      <c r="N83" s="18"/>
      <c r="O83" s="23" t="str">
        <f aca="false">IF(I83="","",I83&amp;"#"&amp;COUNTIF($I$5:I83,I83))</f>
        <v/>
      </c>
    </row>
    <row r="84" customFormat="false" ht="15" hidden="false" customHeight="false" outlineLevel="0" collapsed="false">
      <c r="A84" s="17" t="str">
        <f aca="false">IF(F84="","",COUNT($F$5:F84))</f>
        <v/>
      </c>
      <c r="B84" s="18"/>
      <c r="C84" s="19"/>
      <c r="D84" s="19"/>
      <c r="E84" s="20"/>
      <c r="F84" s="21" t="str">
        <f aca="false">IF(OR(B84="",E84=""),"",ROUND(IF(D84="",1,D84)*E84,2))</f>
        <v/>
      </c>
      <c r="G84" s="21" t="str">
        <f aca="false">IF(F84="","",SUMIFS($F$5:F84,$B$5:B84,"&gt;="&amp;DATE(YEAR(B84),MONTH(B84),1),$B$5:B84,"&lt;"&amp;DATE(YEAR(B84),MONTH(B84)+1,1)))</f>
        <v/>
      </c>
      <c r="H84" s="19"/>
      <c r="I84" s="22"/>
      <c r="J84" s="19"/>
      <c r="K84" s="19"/>
      <c r="L84" s="22"/>
      <c r="M84" s="19"/>
      <c r="N84" s="18"/>
      <c r="O84" s="23" t="str">
        <f aca="false">IF(I84="","",I84&amp;"#"&amp;COUNTIF($I$5:I84,I84))</f>
        <v/>
      </c>
    </row>
    <row r="85" customFormat="false" ht="15" hidden="false" customHeight="false" outlineLevel="0" collapsed="false">
      <c r="A85" s="17" t="str">
        <f aca="false">IF(F85="","",COUNT($F$5:F85))</f>
        <v/>
      </c>
      <c r="B85" s="18"/>
      <c r="C85" s="19"/>
      <c r="D85" s="19"/>
      <c r="E85" s="20"/>
      <c r="F85" s="21" t="str">
        <f aca="false">IF(OR(B85="",E85=""),"",ROUND(IF(D85="",1,D85)*E85,2))</f>
        <v/>
      </c>
      <c r="G85" s="21" t="str">
        <f aca="false">IF(F85="","",SUMIFS($F$5:F85,$B$5:B85,"&gt;="&amp;DATE(YEAR(B85),MONTH(B85),1),$B$5:B85,"&lt;"&amp;DATE(YEAR(B85),MONTH(B85)+1,1)))</f>
        <v/>
      </c>
      <c r="H85" s="19"/>
      <c r="I85" s="22"/>
      <c r="J85" s="19"/>
      <c r="K85" s="19"/>
      <c r="L85" s="22"/>
      <c r="M85" s="19"/>
      <c r="N85" s="18"/>
      <c r="O85" s="23" t="str">
        <f aca="false">IF(I85="","",I85&amp;"#"&amp;COUNTIF($I$5:I85,I85))</f>
        <v/>
      </c>
    </row>
    <row r="86" customFormat="false" ht="15" hidden="false" customHeight="false" outlineLevel="0" collapsed="false">
      <c r="A86" s="17" t="str">
        <f aca="false">IF(F86="","",COUNT($F$5:F86))</f>
        <v/>
      </c>
      <c r="B86" s="18"/>
      <c r="C86" s="19"/>
      <c r="D86" s="19"/>
      <c r="E86" s="20"/>
      <c r="F86" s="21" t="str">
        <f aca="false">IF(OR(B86="",E86=""),"",ROUND(IF(D86="",1,D86)*E86,2))</f>
        <v/>
      </c>
      <c r="G86" s="21" t="str">
        <f aca="false">IF(F86="","",SUMIFS($F$5:F86,$B$5:B86,"&gt;="&amp;DATE(YEAR(B86),MONTH(B86),1),$B$5:B86,"&lt;"&amp;DATE(YEAR(B86),MONTH(B86)+1,1)))</f>
        <v/>
      </c>
      <c r="H86" s="19"/>
      <c r="I86" s="22"/>
      <c r="J86" s="19"/>
      <c r="K86" s="19"/>
      <c r="L86" s="22"/>
      <c r="M86" s="19"/>
      <c r="N86" s="18"/>
      <c r="O86" s="23" t="str">
        <f aca="false">IF(I86="","",I86&amp;"#"&amp;COUNTIF($I$5:I86,I86))</f>
        <v/>
      </c>
    </row>
    <row r="87" customFormat="false" ht="15" hidden="false" customHeight="false" outlineLevel="0" collapsed="false">
      <c r="A87" s="17" t="str">
        <f aca="false">IF(F87="","",COUNT($F$5:F87))</f>
        <v/>
      </c>
      <c r="B87" s="18"/>
      <c r="C87" s="19"/>
      <c r="D87" s="19"/>
      <c r="E87" s="20"/>
      <c r="F87" s="21" t="str">
        <f aca="false">IF(OR(B87="",E87=""),"",ROUND(IF(D87="",1,D87)*E87,2))</f>
        <v/>
      </c>
      <c r="G87" s="21" t="str">
        <f aca="false">IF(F87="","",SUMIFS($F$5:F87,$B$5:B87,"&gt;="&amp;DATE(YEAR(B87),MONTH(B87),1),$B$5:B87,"&lt;"&amp;DATE(YEAR(B87),MONTH(B87)+1,1)))</f>
        <v/>
      </c>
      <c r="H87" s="19"/>
      <c r="I87" s="22"/>
      <c r="J87" s="19"/>
      <c r="K87" s="19"/>
      <c r="L87" s="22"/>
      <c r="M87" s="19"/>
      <c r="N87" s="18"/>
      <c r="O87" s="23" t="str">
        <f aca="false">IF(I87="","",I87&amp;"#"&amp;COUNTIF($I$5:I87,I87))</f>
        <v/>
      </c>
    </row>
    <row r="88" customFormat="false" ht="15" hidden="false" customHeight="false" outlineLevel="0" collapsed="false">
      <c r="A88" s="17" t="str">
        <f aca="false">IF(F88="","",COUNT($F$5:F88))</f>
        <v/>
      </c>
      <c r="B88" s="18"/>
      <c r="C88" s="19"/>
      <c r="D88" s="19"/>
      <c r="E88" s="20"/>
      <c r="F88" s="21" t="str">
        <f aca="false">IF(OR(B88="",E88=""),"",ROUND(IF(D88="",1,D88)*E88,2))</f>
        <v/>
      </c>
      <c r="G88" s="21" t="str">
        <f aca="false">IF(F88="","",SUMIFS($F$5:F88,$B$5:B88,"&gt;="&amp;DATE(YEAR(B88),MONTH(B88),1),$B$5:B88,"&lt;"&amp;DATE(YEAR(B88),MONTH(B88)+1,1)))</f>
        <v/>
      </c>
      <c r="H88" s="19"/>
      <c r="I88" s="22"/>
      <c r="J88" s="19"/>
      <c r="K88" s="19"/>
      <c r="L88" s="22"/>
      <c r="M88" s="19"/>
      <c r="N88" s="18"/>
      <c r="O88" s="23" t="str">
        <f aca="false">IF(I88="","",I88&amp;"#"&amp;COUNTIF($I$5:I88,I88))</f>
        <v/>
      </c>
    </row>
    <row r="89" customFormat="false" ht="15" hidden="false" customHeight="false" outlineLevel="0" collapsed="false">
      <c r="A89" s="17" t="str">
        <f aca="false">IF(F89="","",COUNT($F$5:F89))</f>
        <v/>
      </c>
      <c r="B89" s="18"/>
      <c r="C89" s="19"/>
      <c r="D89" s="19"/>
      <c r="E89" s="20"/>
      <c r="F89" s="21" t="str">
        <f aca="false">IF(OR(B89="",E89=""),"",ROUND(IF(D89="",1,D89)*E89,2))</f>
        <v/>
      </c>
      <c r="G89" s="21" t="str">
        <f aca="false">IF(F89="","",SUMIFS($F$5:F89,$B$5:B89,"&gt;="&amp;DATE(YEAR(B89),MONTH(B89),1),$B$5:B89,"&lt;"&amp;DATE(YEAR(B89),MONTH(B89)+1,1)))</f>
        <v/>
      </c>
      <c r="H89" s="19"/>
      <c r="I89" s="22"/>
      <c r="J89" s="19"/>
      <c r="K89" s="19"/>
      <c r="L89" s="22"/>
      <c r="M89" s="19"/>
      <c r="N89" s="18"/>
      <c r="O89" s="23" t="str">
        <f aca="false">IF(I89="","",I89&amp;"#"&amp;COUNTIF($I$5:I89,I89))</f>
        <v/>
      </c>
    </row>
    <row r="90" customFormat="false" ht="15" hidden="false" customHeight="false" outlineLevel="0" collapsed="false">
      <c r="A90" s="17" t="str">
        <f aca="false">IF(F90="","",COUNT($F$5:F90))</f>
        <v/>
      </c>
      <c r="B90" s="18"/>
      <c r="C90" s="19"/>
      <c r="D90" s="19"/>
      <c r="E90" s="20"/>
      <c r="F90" s="21" t="str">
        <f aca="false">IF(OR(B90="",E90=""),"",ROUND(IF(D90="",1,D90)*E90,2))</f>
        <v/>
      </c>
      <c r="G90" s="21" t="str">
        <f aca="false">IF(F90="","",SUMIFS($F$5:F90,$B$5:B90,"&gt;="&amp;DATE(YEAR(B90),MONTH(B90),1),$B$5:B90,"&lt;"&amp;DATE(YEAR(B90),MONTH(B90)+1,1)))</f>
        <v/>
      </c>
      <c r="H90" s="19"/>
      <c r="I90" s="22"/>
      <c r="J90" s="19"/>
      <c r="K90" s="19"/>
      <c r="L90" s="22"/>
      <c r="M90" s="19"/>
      <c r="N90" s="18"/>
      <c r="O90" s="23" t="str">
        <f aca="false">IF(I90="","",I90&amp;"#"&amp;COUNTIF($I$5:I90,I90))</f>
        <v/>
      </c>
    </row>
    <row r="91" customFormat="false" ht="15" hidden="false" customHeight="false" outlineLevel="0" collapsed="false">
      <c r="A91" s="17" t="str">
        <f aca="false">IF(F91="","",COUNT($F$5:F91))</f>
        <v/>
      </c>
      <c r="B91" s="18"/>
      <c r="C91" s="19"/>
      <c r="D91" s="19"/>
      <c r="E91" s="20"/>
      <c r="F91" s="21" t="str">
        <f aca="false">IF(OR(B91="",E91=""),"",ROUND(IF(D91="",1,D91)*E91,2))</f>
        <v/>
      </c>
      <c r="G91" s="21" t="str">
        <f aca="false">IF(F91="","",SUMIFS($F$5:F91,$B$5:B91,"&gt;="&amp;DATE(YEAR(B91),MONTH(B91),1),$B$5:B91,"&lt;"&amp;DATE(YEAR(B91),MONTH(B91)+1,1)))</f>
        <v/>
      </c>
      <c r="H91" s="19"/>
      <c r="I91" s="22"/>
      <c r="J91" s="19"/>
      <c r="K91" s="19"/>
      <c r="L91" s="22"/>
      <c r="M91" s="19"/>
      <c r="N91" s="18"/>
      <c r="O91" s="23" t="str">
        <f aca="false">IF(I91="","",I91&amp;"#"&amp;COUNTIF($I$5:I91,I91))</f>
        <v/>
      </c>
    </row>
    <row r="92" customFormat="false" ht="15" hidden="false" customHeight="false" outlineLevel="0" collapsed="false">
      <c r="A92" s="17" t="str">
        <f aca="false">IF(F92="","",COUNT($F$5:F92))</f>
        <v/>
      </c>
      <c r="B92" s="18"/>
      <c r="C92" s="19"/>
      <c r="D92" s="19"/>
      <c r="E92" s="20"/>
      <c r="F92" s="21" t="str">
        <f aca="false">IF(OR(B92="",E92=""),"",ROUND(IF(D92="",1,D92)*E92,2))</f>
        <v/>
      </c>
      <c r="G92" s="21" t="str">
        <f aca="false">IF(F92="","",SUMIFS($F$5:F92,$B$5:B92,"&gt;="&amp;DATE(YEAR(B92),MONTH(B92),1),$B$5:B92,"&lt;"&amp;DATE(YEAR(B92),MONTH(B92)+1,1)))</f>
        <v/>
      </c>
      <c r="H92" s="19"/>
      <c r="I92" s="22"/>
      <c r="J92" s="19"/>
      <c r="K92" s="19"/>
      <c r="L92" s="22"/>
      <c r="M92" s="19"/>
      <c r="N92" s="18"/>
      <c r="O92" s="23" t="str">
        <f aca="false">IF(I92="","",I92&amp;"#"&amp;COUNTIF($I$5:I92,I92))</f>
        <v/>
      </c>
    </row>
    <row r="93" customFormat="false" ht="15" hidden="false" customHeight="false" outlineLevel="0" collapsed="false">
      <c r="A93" s="17" t="str">
        <f aca="false">IF(F93="","",COUNT($F$5:F93))</f>
        <v/>
      </c>
      <c r="B93" s="18"/>
      <c r="C93" s="19"/>
      <c r="D93" s="19"/>
      <c r="E93" s="20"/>
      <c r="F93" s="21" t="str">
        <f aca="false">IF(OR(B93="",E93=""),"",ROUND(IF(D93="",1,D93)*E93,2))</f>
        <v/>
      </c>
      <c r="G93" s="21" t="str">
        <f aca="false">IF(F93="","",SUMIFS($F$5:F93,$B$5:B93,"&gt;="&amp;DATE(YEAR(B93),MONTH(B93),1),$B$5:B93,"&lt;"&amp;DATE(YEAR(B93),MONTH(B93)+1,1)))</f>
        <v/>
      </c>
      <c r="H93" s="19"/>
      <c r="I93" s="22"/>
      <c r="J93" s="19"/>
      <c r="K93" s="19"/>
      <c r="L93" s="22"/>
      <c r="M93" s="19"/>
      <c r="N93" s="18"/>
      <c r="O93" s="23" t="str">
        <f aca="false">IF(I93="","",I93&amp;"#"&amp;COUNTIF($I$5:I93,I93))</f>
        <v/>
      </c>
    </row>
    <row r="94" customFormat="false" ht="15" hidden="false" customHeight="false" outlineLevel="0" collapsed="false">
      <c r="A94" s="17" t="str">
        <f aca="false">IF(F94="","",COUNT($F$5:F94))</f>
        <v/>
      </c>
      <c r="B94" s="18"/>
      <c r="C94" s="19"/>
      <c r="D94" s="19"/>
      <c r="E94" s="20"/>
      <c r="F94" s="21" t="str">
        <f aca="false">IF(OR(B94="",E94=""),"",ROUND(IF(D94="",1,D94)*E94,2))</f>
        <v/>
      </c>
      <c r="G94" s="21" t="str">
        <f aca="false">IF(F94="","",SUMIFS($F$5:F94,$B$5:B94,"&gt;="&amp;DATE(YEAR(B94),MONTH(B94),1),$B$5:B94,"&lt;"&amp;DATE(YEAR(B94),MONTH(B94)+1,1)))</f>
        <v/>
      </c>
      <c r="H94" s="19"/>
      <c r="I94" s="22"/>
      <c r="J94" s="19"/>
      <c r="K94" s="19"/>
      <c r="L94" s="22"/>
      <c r="M94" s="19"/>
      <c r="N94" s="18"/>
      <c r="O94" s="23" t="str">
        <f aca="false">IF(I94="","",I94&amp;"#"&amp;COUNTIF($I$5:I94,I94))</f>
        <v/>
      </c>
    </row>
    <row r="95" customFormat="false" ht="15" hidden="false" customHeight="false" outlineLevel="0" collapsed="false">
      <c r="A95" s="17" t="str">
        <f aca="false">IF(F95="","",COUNT($F$5:F95))</f>
        <v/>
      </c>
      <c r="B95" s="18"/>
      <c r="C95" s="19"/>
      <c r="D95" s="19"/>
      <c r="E95" s="20"/>
      <c r="F95" s="21" t="str">
        <f aca="false">IF(OR(B95="",E95=""),"",ROUND(IF(D95="",1,D95)*E95,2))</f>
        <v/>
      </c>
      <c r="G95" s="21" t="str">
        <f aca="false">IF(F95="","",SUMIFS($F$5:F95,$B$5:B95,"&gt;="&amp;DATE(YEAR(B95),MONTH(B95),1),$B$5:B95,"&lt;"&amp;DATE(YEAR(B95),MONTH(B95)+1,1)))</f>
        <v/>
      </c>
      <c r="H95" s="19"/>
      <c r="I95" s="22"/>
      <c r="J95" s="19"/>
      <c r="K95" s="19"/>
      <c r="L95" s="22"/>
      <c r="M95" s="19"/>
      <c r="N95" s="18"/>
      <c r="O95" s="23" t="str">
        <f aca="false">IF(I95="","",I95&amp;"#"&amp;COUNTIF($I$5:I95,I95))</f>
        <v/>
      </c>
    </row>
    <row r="96" customFormat="false" ht="15" hidden="false" customHeight="false" outlineLevel="0" collapsed="false">
      <c r="A96" s="17" t="str">
        <f aca="false">IF(F96="","",COUNT($F$5:F96))</f>
        <v/>
      </c>
      <c r="B96" s="18"/>
      <c r="C96" s="19"/>
      <c r="D96" s="19"/>
      <c r="E96" s="20"/>
      <c r="F96" s="21" t="str">
        <f aca="false">IF(OR(B96="",E96=""),"",ROUND(IF(D96="",1,D96)*E96,2))</f>
        <v/>
      </c>
      <c r="G96" s="21" t="str">
        <f aca="false">IF(F96="","",SUMIFS($F$5:F96,$B$5:B96,"&gt;="&amp;DATE(YEAR(B96),MONTH(B96),1),$B$5:B96,"&lt;"&amp;DATE(YEAR(B96),MONTH(B96)+1,1)))</f>
        <v/>
      </c>
      <c r="H96" s="19"/>
      <c r="I96" s="22"/>
      <c r="J96" s="19"/>
      <c r="K96" s="19"/>
      <c r="L96" s="22"/>
      <c r="M96" s="19"/>
      <c r="N96" s="18"/>
      <c r="O96" s="23" t="str">
        <f aca="false">IF(I96="","",I96&amp;"#"&amp;COUNTIF($I$5:I96,I96))</f>
        <v/>
      </c>
    </row>
    <row r="97" customFormat="false" ht="15" hidden="false" customHeight="false" outlineLevel="0" collapsed="false">
      <c r="A97" s="17" t="str">
        <f aca="false">IF(F97="","",COUNT($F$5:F97))</f>
        <v/>
      </c>
      <c r="B97" s="18"/>
      <c r="C97" s="19"/>
      <c r="D97" s="19"/>
      <c r="E97" s="20"/>
      <c r="F97" s="21" t="str">
        <f aca="false">IF(OR(B97="",E97=""),"",ROUND(IF(D97="",1,D97)*E97,2))</f>
        <v/>
      </c>
      <c r="G97" s="21" t="str">
        <f aca="false">IF(F97="","",SUMIFS($F$5:F97,$B$5:B97,"&gt;="&amp;DATE(YEAR(B97),MONTH(B97),1),$B$5:B97,"&lt;"&amp;DATE(YEAR(B97),MONTH(B97)+1,1)))</f>
        <v/>
      </c>
      <c r="H97" s="19"/>
      <c r="I97" s="22"/>
      <c r="J97" s="19"/>
      <c r="K97" s="19"/>
      <c r="L97" s="22"/>
      <c r="M97" s="19"/>
      <c r="N97" s="18"/>
      <c r="O97" s="23" t="str">
        <f aca="false">IF(I97="","",I97&amp;"#"&amp;COUNTIF($I$5:I97,I97))</f>
        <v/>
      </c>
    </row>
    <row r="98" customFormat="false" ht="15" hidden="false" customHeight="false" outlineLevel="0" collapsed="false">
      <c r="A98" s="17" t="str">
        <f aca="false">IF(F98="","",COUNT($F$5:F98))</f>
        <v/>
      </c>
      <c r="B98" s="18"/>
      <c r="C98" s="19"/>
      <c r="D98" s="19"/>
      <c r="E98" s="20"/>
      <c r="F98" s="21" t="str">
        <f aca="false">IF(OR(B98="",E98=""),"",ROUND(IF(D98="",1,D98)*E98,2))</f>
        <v/>
      </c>
      <c r="G98" s="21" t="str">
        <f aca="false">IF(F98="","",SUMIFS($F$5:F98,$B$5:B98,"&gt;="&amp;DATE(YEAR(B98),MONTH(B98),1),$B$5:B98,"&lt;"&amp;DATE(YEAR(B98),MONTH(B98)+1,1)))</f>
        <v/>
      </c>
      <c r="H98" s="19"/>
      <c r="I98" s="22"/>
      <c r="J98" s="19"/>
      <c r="K98" s="19"/>
      <c r="L98" s="22"/>
      <c r="M98" s="19"/>
      <c r="N98" s="18"/>
      <c r="O98" s="23" t="str">
        <f aca="false">IF(I98="","",I98&amp;"#"&amp;COUNTIF($I$5:I98,I98))</f>
        <v/>
      </c>
    </row>
    <row r="99" customFormat="false" ht="15" hidden="false" customHeight="false" outlineLevel="0" collapsed="false">
      <c r="A99" s="17" t="str">
        <f aca="false">IF(F99="","",COUNT($F$5:F99))</f>
        <v/>
      </c>
      <c r="B99" s="18"/>
      <c r="C99" s="19"/>
      <c r="D99" s="19"/>
      <c r="E99" s="20"/>
      <c r="F99" s="21" t="str">
        <f aca="false">IF(OR(B99="",E99=""),"",ROUND(IF(D99="",1,D99)*E99,2))</f>
        <v/>
      </c>
      <c r="G99" s="21" t="str">
        <f aca="false">IF(F99="","",SUMIFS($F$5:F99,$B$5:B99,"&gt;="&amp;DATE(YEAR(B99),MONTH(B99),1),$B$5:B99,"&lt;"&amp;DATE(YEAR(B99),MONTH(B99)+1,1)))</f>
        <v/>
      </c>
      <c r="H99" s="19"/>
      <c r="I99" s="22"/>
      <c r="J99" s="19"/>
      <c r="K99" s="19"/>
      <c r="L99" s="22"/>
      <c r="M99" s="19"/>
      <c r="N99" s="18"/>
      <c r="O99" s="23" t="str">
        <f aca="false">IF(I99="","",I99&amp;"#"&amp;COUNTIF($I$5:I99,I99))</f>
        <v/>
      </c>
    </row>
    <row r="100" customFormat="false" ht="15" hidden="false" customHeight="false" outlineLevel="0" collapsed="false">
      <c r="A100" s="17" t="str">
        <f aca="false">IF(F100="","",COUNT($F$5:F100))</f>
        <v/>
      </c>
      <c r="B100" s="18"/>
      <c r="C100" s="19"/>
      <c r="D100" s="19"/>
      <c r="E100" s="20"/>
      <c r="F100" s="21" t="str">
        <f aca="false">IF(OR(B100="",E100=""),"",ROUND(IF(D100="",1,D100)*E100,2))</f>
        <v/>
      </c>
      <c r="G100" s="21" t="str">
        <f aca="false">IF(F100="","",SUMIFS($F$5:F100,$B$5:B100,"&gt;="&amp;DATE(YEAR(B100),MONTH(B100),1),$B$5:B100,"&lt;"&amp;DATE(YEAR(B100),MONTH(B100)+1,1)))</f>
        <v/>
      </c>
      <c r="H100" s="19"/>
      <c r="I100" s="22"/>
      <c r="J100" s="19"/>
      <c r="K100" s="19"/>
      <c r="L100" s="22"/>
      <c r="M100" s="19"/>
      <c r="N100" s="18"/>
      <c r="O100" s="23" t="str">
        <f aca="false">IF(I100="","",I100&amp;"#"&amp;COUNTIF($I$5:I100,I100))</f>
        <v/>
      </c>
    </row>
    <row r="101" customFormat="false" ht="15" hidden="false" customHeight="false" outlineLevel="0" collapsed="false">
      <c r="A101" s="17" t="str">
        <f aca="false">IF(F101="","",COUNT($F$5:F101))</f>
        <v/>
      </c>
      <c r="B101" s="18"/>
      <c r="C101" s="19"/>
      <c r="D101" s="19"/>
      <c r="E101" s="20"/>
      <c r="F101" s="21" t="str">
        <f aca="false">IF(OR(B101="",E101=""),"",ROUND(IF(D101="",1,D101)*E101,2))</f>
        <v/>
      </c>
      <c r="G101" s="21" t="str">
        <f aca="false">IF(F101="","",SUMIFS($F$5:F101,$B$5:B101,"&gt;="&amp;DATE(YEAR(B101),MONTH(B101),1),$B$5:B101,"&lt;"&amp;DATE(YEAR(B101),MONTH(B101)+1,1)))</f>
        <v/>
      </c>
      <c r="H101" s="19"/>
      <c r="I101" s="22"/>
      <c r="J101" s="19"/>
      <c r="K101" s="19"/>
      <c r="L101" s="22"/>
      <c r="M101" s="19"/>
      <c r="N101" s="18"/>
      <c r="O101" s="23" t="str">
        <f aca="false">IF(I101="","",I101&amp;"#"&amp;COUNTIF($I$5:I101,I101))</f>
        <v/>
      </c>
    </row>
    <row r="102" customFormat="false" ht="15" hidden="false" customHeight="false" outlineLevel="0" collapsed="false">
      <c r="A102" s="17" t="str">
        <f aca="false">IF(F102="","",COUNT($F$5:F102))</f>
        <v/>
      </c>
      <c r="B102" s="18"/>
      <c r="C102" s="19"/>
      <c r="D102" s="19"/>
      <c r="E102" s="20"/>
      <c r="F102" s="21" t="str">
        <f aca="false">IF(OR(B102="",E102=""),"",ROUND(IF(D102="",1,D102)*E102,2))</f>
        <v/>
      </c>
      <c r="G102" s="21" t="str">
        <f aca="false">IF(F102="","",SUMIFS($F$5:F102,$B$5:B102,"&gt;="&amp;DATE(YEAR(B102),MONTH(B102),1),$B$5:B102,"&lt;"&amp;DATE(YEAR(B102),MONTH(B102)+1,1)))</f>
        <v/>
      </c>
      <c r="H102" s="19"/>
      <c r="I102" s="22"/>
      <c r="J102" s="19"/>
      <c r="K102" s="19"/>
      <c r="L102" s="22"/>
      <c r="M102" s="19"/>
      <c r="N102" s="18"/>
      <c r="O102" s="23" t="str">
        <f aca="false">IF(I102="","",I102&amp;"#"&amp;COUNTIF($I$5:I102,I102))</f>
        <v/>
      </c>
    </row>
    <row r="103" customFormat="false" ht="15" hidden="false" customHeight="false" outlineLevel="0" collapsed="false">
      <c r="A103" s="17" t="str">
        <f aca="false">IF(F103="","",COUNT($F$5:F103))</f>
        <v/>
      </c>
      <c r="B103" s="18"/>
      <c r="C103" s="19"/>
      <c r="D103" s="19"/>
      <c r="E103" s="20"/>
      <c r="F103" s="21" t="str">
        <f aca="false">IF(OR(B103="",E103=""),"",ROUND(IF(D103="",1,D103)*E103,2))</f>
        <v/>
      </c>
      <c r="G103" s="21" t="str">
        <f aca="false">IF(F103="","",SUMIFS($F$5:F103,$B$5:B103,"&gt;="&amp;DATE(YEAR(B103),MONTH(B103),1),$B$5:B103,"&lt;"&amp;DATE(YEAR(B103),MONTH(B103)+1,1)))</f>
        <v/>
      </c>
      <c r="H103" s="19"/>
      <c r="I103" s="22"/>
      <c r="J103" s="19"/>
      <c r="K103" s="19"/>
      <c r="L103" s="22"/>
      <c r="M103" s="19"/>
      <c r="N103" s="18"/>
      <c r="O103" s="23" t="str">
        <f aca="false">IF(I103="","",I103&amp;"#"&amp;COUNTIF($I$5:I103,I103))</f>
        <v/>
      </c>
    </row>
    <row r="104" customFormat="false" ht="15" hidden="false" customHeight="false" outlineLevel="0" collapsed="false">
      <c r="A104" s="17" t="str">
        <f aca="false">IF(F104="","",COUNT($F$5:F104))</f>
        <v/>
      </c>
      <c r="B104" s="18"/>
      <c r="C104" s="19"/>
      <c r="D104" s="19"/>
      <c r="E104" s="20"/>
      <c r="F104" s="21" t="str">
        <f aca="false">IF(OR(B104="",E104=""),"",ROUND(IF(D104="",1,D104)*E104,2))</f>
        <v/>
      </c>
      <c r="G104" s="21" t="str">
        <f aca="false">IF(F104="","",SUMIFS($F$5:F104,$B$5:B104,"&gt;="&amp;DATE(YEAR(B104),MONTH(B104),1),$B$5:B104,"&lt;"&amp;DATE(YEAR(B104),MONTH(B104)+1,1)))</f>
        <v/>
      </c>
      <c r="H104" s="19"/>
      <c r="I104" s="22"/>
      <c r="J104" s="19"/>
      <c r="K104" s="19"/>
      <c r="L104" s="22"/>
      <c r="M104" s="19"/>
      <c r="N104" s="18"/>
      <c r="O104" s="23" t="str">
        <f aca="false">IF(I104="","",I104&amp;"#"&amp;COUNTIF($I$5:I104,I104))</f>
        <v/>
      </c>
    </row>
    <row r="105" customFormat="false" ht="15" hidden="false" customHeight="false" outlineLevel="0" collapsed="false">
      <c r="A105" s="17" t="str">
        <f aca="false">IF(F105="","",COUNT($F$5:F105))</f>
        <v/>
      </c>
      <c r="B105" s="18"/>
      <c r="C105" s="19"/>
      <c r="D105" s="19"/>
      <c r="E105" s="20"/>
      <c r="F105" s="21" t="str">
        <f aca="false">IF(OR(B105="",E105=""),"",ROUND(IF(D105="",1,D105)*E105,2))</f>
        <v/>
      </c>
      <c r="G105" s="21" t="str">
        <f aca="false">IF(F105="","",SUMIFS($F$5:F105,$B$5:B105,"&gt;="&amp;DATE(YEAR(B105),MONTH(B105),1),$B$5:B105,"&lt;"&amp;DATE(YEAR(B105),MONTH(B105)+1,1)))</f>
        <v/>
      </c>
      <c r="H105" s="19"/>
      <c r="I105" s="22"/>
      <c r="J105" s="19"/>
      <c r="K105" s="19"/>
      <c r="L105" s="22"/>
      <c r="M105" s="19"/>
      <c r="N105" s="18"/>
      <c r="O105" s="23" t="str">
        <f aca="false">IF(I105="","",I105&amp;"#"&amp;COUNTIF($I$5:I105,I105))</f>
        <v/>
      </c>
    </row>
    <row r="106" customFormat="false" ht="15" hidden="false" customHeight="false" outlineLevel="0" collapsed="false">
      <c r="A106" s="17" t="str">
        <f aca="false">IF(F106="","",COUNT($F$5:F106))</f>
        <v/>
      </c>
      <c r="B106" s="18"/>
      <c r="C106" s="19"/>
      <c r="D106" s="19"/>
      <c r="E106" s="20"/>
      <c r="F106" s="21" t="str">
        <f aca="false">IF(OR(B106="",E106=""),"",ROUND(IF(D106="",1,D106)*E106,2))</f>
        <v/>
      </c>
      <c r="G106" s="21" t="str">
        <f aca="false">IF(F106="","",SUMIFS($F$5:F106,$B$5:B106,"&gt;="&amp;DATE(YEAR(B106),MONTH(B106),1),$B$5:B106,"&lt;"&amp;DATE(YEAR(B106),MONTH(B106)+1,1)))</f>
        <v/>
      </c>
      <c r="H106" s="19"/>
      <c r="I106" s="22"/>
      <c r="J106" s="19"/>
      <c r="K106" s="19"/>
      <c r="L106" s="22"/>
      <c r="M106" s="19"/>
      <c r="N106" s="18"/>
      <c r="O106" s="23" t="str">
        <f aca="false">IF(I106="","",I106&amp;"#"&amp;COUNTIF($I$5:I106,I106))</f>
        <v/>
      </c>
    </row>
    <row r="107" customFormat="false" ht="15" hidden="false" customHeight="false" outlineLevel="0" collapsed="false">
      <c r="A107" s="17" t="str">
        <f aca="false">IF(F107="","",COUNT($F$5:F107))</f>
        <v/>
      </c>
      <c r="B107" s="18"/>
      <c r="C107" s="19"/>
      <c r="D107" s="19"/>
      <c r="E107" s="20"/>
      <c r="F107" s="21" t="str">
        <f aca="false">IF(OR(B107="",E107=""),"",ROUND(IF(D107="",1,D107)*E107,2))</f>
        <v/>
      </c>
      <c r="G107" s="21" t="str">
        <f aca="false">IF(F107="","",SUMIFS($F$5:F107,$B$5:B107,"&gt;="&amp;DATE(YEAR(B107),MONTH(B107),1),$B$5:B107,"&lt;"&amp;DATE(YEAR(B107),MONTH(B107)+1,1)))</f>
        <v/>
      </c>
      <c r="H107" s="19"/>
      <c r="I107" s="22"/>
      <c r="J107" s="19"/>
      <c r="K107" s="19"/>
      <c r="L107" s="22"/>
      <c r="M107" s="19"/>
      <c r="N107" s="18"/>
      <c r="O107" s="23" t="str">
        <f aca="false">IF(I107="","",I107&amp;"#"&amp;COUNTIF($I$5:I107,I107))</f>
        <v/>
      </c>
    </row>
    <row r="108" customFormat="false" ht="15" hidden="false" customHeight="false" outlineLevel="0" collapsed="false">
      <c r="A108" s="17" t="str">
        <f aca="false">IF(F108="","",COUNT($F$5:F108))</f>
        <v/>
      </c>
      <c r="B108" s="18"/>
      <c r="C108" s="19"/>
      <c r="D108" s="19"/>
      <c r="E108" s="20"/>
      <c r="F108" s="21" t="str">
        <f aca="false">IF(OR(B108="",E108=""),"",ROUND(IF(D108="",1,D108)*E108,2))</f>
        <v/>
      </c>
      <c r="G108" s="21" t="str">
        <f aca="false">IF(F108="","",SUMIFS($F$5:F108,$B$5:B108,"&gt;="&amp;DATE(YEAR(B108),MONTH(B108),1),$B$5:B108,"&lt;"&amp;DATE(YEAR(B108),MONTH(B108)+1,1)))</f>
        <v/>
      </c>
      <c r="H108" s="19"/>
      <c r="I108" s="22"/>
      <c r="J108" s="19"/>
      <c r="K108" s="19"/>
      <c r="L108" s="22"/>
      <c r="M108" s="19"/>
      <c r="N108" s="18"/>
      <c r="O108" s="23" t="str">
        <f aca="false">IF(I108="","",I108&amp;"#"&amp;COUNTIF($I$5:I108,I108))</f>
        <v/>
      </c>
    </row>
    <row r="109" customFormat="false" ht="15" hidden="false" customHeight="false" outlineLevel="0" collapsed="false">
      <c r="A109" s="17" t="str">
        <f aca="false">IF(F109="","",COUNT($F$5:F109))</f>
        <v/>
      </c>
      <c r="B109" s="18"/>
      <c r="C109" s="19"/>
      <c r="D109" s="19"/>
      <c r="E109" s="20"/>
      <c r="F109" s="21" t="str">
        <f aca="false">IF(OR(B109="",E109=""),"",ROUND(IF(D109="",1,D109)*E109,2))</f>
        <v/>
      </c>
      <c r="G109" s="21" t="str">
        <f aca="false">IF(F109="","",SUMIFS($F$5:F109,$B$5:B109,"&gt;="&amp;DATE(YEAR(B109),MONTH(B109),1),$B$5:B109,"&lt;"&amp;DATE(YEAR(B109),MONTH(B109)+1,1)))</f>
        <v/>
      </c>
      <c r="H109" s="19"/>
      <c r="I109" s="22"/>
      <c r="J109" s="19"/>
      <c r="K109" s="19"/>
      <c r="L109" s="22"/>
      <c r="M109" s="19"/>
      <c r="N109" s="18"/>
      <c r="O109" s="23" t="str">
        <f aca="false">IF(I109="","",I109&amp;"#"&amp;COUNTIF($I$5:I109,I109))</f>
        <v/>
      </c>
    </row>
    <row r="110" customFormat="false" ht="15" hidden="false" customHeight="false" outlineLevel="0" collapsed="false">
      <c r="A110" s="17" t="str">
        <f aca="false">IF(F110="","",COUNT($F$5:F110))</f>
        <v/>
      </c>
      <c r="B110" s="18"/>
      <c r="C110" s="19"/>
      <c r="D110" s="19"/>
      <c r="E110" s="20"/>
      <c r="F110" s="21" t="str">
        <f aca="false">IF(OR(B110="",E110=""),"",ROUND(IF(D110="",1,D110)*E110,2))</f>
        <v/>
      </c>
      <c r="G110" s="21" t="str">
        <f aca="false">IF(F110="","",SUMIFS($F$5:F110,$B$5:B110,"&gt;="&amp;DATE(YEAR(B110),MONTH(B110),1),$B$5:B110,"&lt;"&amp;DATE(YEAR(B110),MONTH(B110)+1,1)))</f>
        <v/>
      </c>
      <c r="H110" s="19"/>
      <c r="I110" s="22"/>
      <c r="J110" s="19"/>
      <c r="K110" s="19"/>
      <c r="L110" s="22"/>
      <c r="M110" s="19"/>
      <c r="N110" s="18"/>
      <c r="O110" s="23" t="str">
        <f aca="false">IF(I110="","",I110&amp;"#"&amp;COUNTIF($I$5:I110,I110))</f>
        <v/>
      </c>
    </row>
    <row r="111" customFormat="false" ht="15" hidden="false" customHeight="false" outlineLevel="0" collapsed="false">
      <c r="A111" s="17" t="str">
        <f aca="false">IF(F111="","",COUNT($F$5:F111))</f>
        <v/>
      </c>
      <c r="B111" s="18"/>
      <c r="C111" s="19"/>
      <c r="D111" s="19"/>
      <c r="E111" s="20"/>
      <c r="F111" s="21" t="str">
        <f aca="false">IF(OR(B111="",E111=""),"",ROUND(IF(D111="",1,D111)*E111,2))</f>
        <v/>
      </c>
      <c r="G111" s="21" t="str">
        <f aca="false">IF(F111="","",SUMIFS($F$5:F111,$B$5:B111,"&gt;="&amp;DATE(YEAR(B111),MONTH(B111),1),$B$5:B111,"&lt;"&amp;DATE(YEAR(B111),MONTH(B111)+1,1)))</f>
        <v/>
      </c>
      <c r="H111" s="19"/>
      <c r="I111" s="22"/>
      <c r="J111" s="19"/>
      <c r="K111" s="19"/>
      <c r="L111" s="22"/>
      <c r="M111" s="19"/>
      <c r="N111" s="18"/>
      <c r="O111" s="23" t="str">
        <f aca="false">IF(I111="","",I111&amp;"#"&amp;COUNTIF($I$5:I111,I111))</f>
        <v/>
      </c>
    </row>
    <row r="112" customFormat="false" ht="15" hidden="false" customHeight="false" outlineLevel="0" collapsed="false">
      <c r="A112" s="17" t="str">
        <f aca="false">IF(F112="","",COUNT($F$5:F112))</f>
        <v/>
      </c>
      <c r="B112" s="18"/>
      <c r="C112" s="19"/>
      <c r="D112" s="19"/>
      <c r="E112" s="20"/>
      <c r="F112" s="21" t="str">
        <f aca="false">IF(OR(B112="",E112=""),"",ROUND(IF(D112="",1,D112)*E112,2))</f>
        <v/>
      </c>
      <c r="G112" s="21" t="str">
        <f aca="false">IF(F112="","",SUMIFS($F$5:F112,$B$5:B112,"&gt;="&amp;DATE(YEAR(B112),MONTH(B112),1),$B$5:B112,"&lt;"&amp;DATE(YEAR(B112),MONTH(B112)+1,1)))</f>
        <v/>
      </c>
      <c r="H112" s="19"/>
      <c r="I112" s="22"/>
      <c r="J112" s="19"/>
      <c r="K112" s="19"/>
      <c r="L112" s="22"/>
      <c r="M112" s="19"/>
      <c r="N112" s="18"/>
      <c r="O112" s="23" t="str">
        <f aca="false">IF(I112="","",I112&amp;"#"&amp;COUNTIF($I$5:I112,I112))</f>
        <v/>
      </c>
    </row>
    <row r="113" customFormat="false" ht="15" hidden="false" customHeight="false" outlineLevel="0" collapsed="false">
      <c r="A113" s="17" t="str">
        <f aca="false">IF(F113="","",COUNT($F$5:F113))</f>
        <v/>
      </c>
      <c r="B113" s="18"/>
      <c r="C113" s="19"/>
      <c r="D113" s="19"/>
      <c r="E113" s="20"/>
      <c r="F113" s="21" t="str">
        <f aca="false">IF(OR(B113="",E113=""),"",ROUND(IF(D113="",1,D113)*E113,2))</f>
        <v/>
      </c>
      <c r="G113" s="21" t="str">
        <f aca="false">IF(F113="","",SUMIFS($F$5:F113,$B$5:B113,"&gt;="&amp;DATE(YEAR(B113),MONTH(B113),1),$B$5:B113,"&lt;"&amp;DATE(YEAR(B113),MONTH(B113)+1,1)))</f>
        <v/>
      </c>
      <c r="H113" s="19"/>
      <c r="I113" s="22"/>
      <c r="J113" s="19"/>
      <c r="K113" s="19"/>
      <c r="L113" s="22"/>
      <c r="M113" s="19"/>
      <c r="N113" s="18"/>
      <c r="O113" s="23" t="str">
        <f aca="false">IF(I113="","",I113&amp;"#"&amp;COUNTIF($I$5:I113,I113))</f>
        <v/>
      </c>
    </row>
    <row r="114" customFormat="false" ht="15" hidden="false" customHeight="false" outlineLevel="0" collapsed="false">
      <c r="A114" s="17" t="str">
        <f aca="false">IF(F114="","",COUNT($F$5:F114))</f>
        <v/>
      </c>
      <c r="B114" s="18"/>
      <c r="C114" s="19"/>
      <c r="D114" s="19"/>
      <c r="E114" s="20"/>
      <c r="F114" s="21" t="str">
        <f aca="false">IF(OR(B114="",E114=""),"",ROUND(IF(D114="",1,D114)*E114,2))</f>
        <v/>
      </c>
      <c r="G114" s="21" t="str">
        <f aca="false">IF(F114="","",SUMIFS($F$5:F114,$B$5:B114,"&gt;="&amp;DATE(YEAR(B114),MONTH(B114),1),$B$5:B114,"&lt;"&amp;DATE(YEAR(B114),MONTH(B114)+1,1)))</f>
        <v/>
      </c>
      <c r="H114" s="19"/>
      <c r="I114" s="22"/>
      <c r="J114" s="19"/>
      <c r="K114" s="19"/>
      <c r="L114" s="22"/>
      <c r="M114" s="19"/>
      <c r="N114" s="18"/>
      <c r="O114" s="23" t="str">
        <f aca="false">IF(I114="","",I114&amp;"#"&amp;COUNTIF($I$5:I114,I114))</f>
        <v/>
      </c>
    </row>
    <row r="115" customFormat="false" ht="15" hidden="false" customHeight="false" outlineLevel="0" collapsed="false">
      <c r="A115" s="17" t="str">
        <f aca="false">IF(F115="","",COUNT($F$5:F115))</f>
        <v/>
      </c>
      <c r="B115" s="18"/>
      <c r="C115" s="19"/>
      <c r="D115" s="19"/>
      <c r="E115" s="20"/>
      <c r="F115" s="21" t="str">
        <f aca="false">IF(OR(B115="",E115=""),"",ROUND(IF(D115="",1,D115)*E115,2))</f>
        <v/>
      </c>
      <c r="G115" s="21" t="str">
        <f aca="false">IF(F115="","",SUMIFS($F$5:F115,$B$5:B115,"&gt;="&amp;DATE(YEAR(B115),MONTH(B115),1),$B$5:B115,"&lt;"&amp;DATE(YEAR(B115),MONTH(B115)+1,1)))</f>
        <v/>
      </c>
      <c r="H115" s="19"/>
      <c r="I115" s="22"/>
      <c r="J115" s="19"/>
      <c r="K115" s="19"/>
      <c r="L115" s="22"/>
      <c r="M115" s="19"/>
      <c r="N115" s="18"/>
      <c r="O115" s="23" t="str">
        <f aca="false">IF(I115="","",I115&amp;"#"&amp;COUNTIF($I$5:I115,I115))</f>
        <v/>
      </c>
    </row>
    <row r="116" customFormat="false" ht="15" hidden="false" customHeight="false" outlineLevel="0" collapsed="false">
      <c r="A116" s="17" t="str">
        <f aca="false">IF(F116="","",COUNT($F$5:F116))</f>
        <v/>
      </c>
      <c r="B116" s="18"/>
      <c r="C116" s="19"/>
      <c r="D116" s="19"/>
      <c r="E116" s="20"/>
      <c r="F116" s="21" t="str">
        <f aca="false">IF(OR(B116="",E116=""),"",ROUND(IF(D116="",1,D116)*E116,2))</f>
        <v/>
      </c>
      <c r="G116" s="21" t="str">
        <f aca="false">IF(F116="","",SUMIFS($F$5:F116,$B$5:B116,"&gt;="&amp;DATE(YEAR(B116),MONTH(B116),1),$B$5:B116,"&lt;"&amp;DATE(YEAR(B116),MONTH(B116)+1,1)))</f>
        <v/>
      </c>
      <c r="H116" s="19"/>
      <c r="I116" s="22"/>
      <c r="J116" s="19"/>
      <c r="K116" s="19"/>
      <c r="L116" s="22"/>
      <c r="M116" s="19"/>
      <c r="N116" s="18"/>
      <c r="O116" s="23" t="str">
        <f aca="false">IF(I116="","",I116&amp;"#"&amp;COUNTIF($I$5:I116,I116))</f>
        <v/>
      </c>
    </row>
    <row r="117" customFormat="false" ht="15" hidden="false" customHeight="false" outlineLevel="0" collapsed="false">
      <c r="A117" s="17" t="str">
        <f aca="false">IF(F117="","",COUNT($F$5:F117))</f>
        <v/>
      </c>
      <c r="B117" s="18"/>
      <c r="C117" s="19"/>
      <c r="D117" s="19"/>
      <c r="E117" s="20"/>
      <c r="F117" s="21" t="str">
        <f aca="false">IF(OR(B117="",E117=""),"",ROUND(IF(D117="",1,D117)*E117,2))</f>
        <v/>
      </c>
      <c r="G117" s="21" t="str">
        <f aca="false">IF(F117="","",SUMIFS($F$5:F117,$B$5:B117,"&gt;="&amp;DATE(YEAR(B117),MONTH(B117),1),$B$5:B117,"&lt;"&amp;DATE(YEAR(B117),MONTH(B117)+1,1)))</f>
        <v/>
      </c>
      <c r="H117" s="19"/>
      <c r="I117" s="22"/>
      <c r="J117" s="19"/>
      <c r="K117" s="19"/>
      <c r="L117" s="22"/>
      <c r="M117" s="19"/>
      <c r="N117" s="18"/>
      <c r="O117" s="23" t="str">
        <f aca="false">IF(I117="","",I117&amp;"#"&amp;COUNTIF($I$5:I117,I117))</f>
        <v/>
      </c>
    </row>
    <row r="118" customFormat="false" ht="15" hidden="false" customHeight="false" outlineLevel="0" collapsed="false">
      <c r="A118" s="17" t="str">
        <f aca="false">IF(F118="","",COUNT($F$5:F118))</f>
        <v/>
      </c>
      <c r="B118" s="18"/>
      <c r="C118" s="19"/>
      <c r="D118" s="19"/>
      <c r="E118" s="20"/>
      <c r="F118" s="21" t="str">
        <f aca="false">IF(OR(B118="",E118=""),"",ROUND(IF(D118="",1,D118)*E118,2))</f>
        <v/>
      </c>
      <c r="G118" s="21" t="str">
        <f aca="false">IF(F118="","",SUMIFS($F$5:F118,$B$5:B118,"&gt;="&amp;DATE(YEAR(B118),MONTH(B118),1),$B$5:B118,"&lt;"&amp;DATE(YEAR(B118),MONTH(B118)+1,1)))</f>
        <v/>
      </c>
      <c r="H118" s="19"/>
      <c r="I118" s="22"/>
      <c r="J118" s="19"/>
      <c r="K118" s="19"/>
      <c r="L118" s="22"/>
      <c r="M118" s="19"/>
      <c r="N118" s="18"/>
      <c r="O118" s="23" t="str">
        <f aca="false">IF(I118="","",I118&amp;"#"&amp;COUNTIF($I$5:I118,I118))</f>
        <v/>
      </c>
    </row>
    <row r="119" customFormat="false" ht="15" hidden="false" customHeight="false" outlineLevel="0" collapsed="false">
      <c r="A119" s="17" t="str">
        <f aca="false">IF(F119="","",COUNT($F$5:F119))</f>
        <v/>
      </c>
      <c r="B119" s="18"/>
      <c r="C119" s="19"/>
      <c r="D119" s="19"/>
      <c r="E119" s="20"/>
      <c r="F119" s="21" t="str">
        <f aca="false">IF(OR(B119="",E119=""),"",ROUND(IF(D119="",1,D119)*E119,2))</f>
        <v/>
      </c>
      <c r="G119" s="21" t="str">
        <f aca="false">IF(F119="","",SUMIFS($F$5:F119,$B$5:B119,"&gt;="&amp;DATE(YEAR(B119),MONTH(B119),1),$B$5:B119,"&lt;"&amp;DATE(YEAR(B119),MONTH(B119)+1,1)))</f>
        <v/>
      </c>
      <c r="H119" s="19"/>
      <c r="I119" s="22"/>
      <c r="J119" s="19"/>
      <c r="K119" s="19"/>
      <c r="L119" s="22"/>
      <c r="M119" s="19"/>
      <c r="N119" s="18"/>
      <c r="O119" s="23" t="str">
        <f aca="false">IF(I119="","",I119&amp;"#"&amp;COUNTIF($I$5:I119,I119))</f>
        <v/>
      </c>
    </row>
    <row r="120" customFormat="false" ht="15" hidden="false" customHeight="false" outlineLevel="0" collapsed="false">
      <c r="A120" s="17" t="str">
        <f aca="false">IF(F120="","",COUNT($F$5:F120))</f>
        <v/>
      </c>
      <c r="B120" s="18"/>
      <c r="C120" s="19"/>
      <c r="D120" s="19"/>
      <c r="E120" s="20"/>
      <c r="F120" s="21" t="str">
        <f aca="false">IF(OR(B120="",E120=""),"",ROUND(IF(D120="",1,D120)*E120,2))</f>
        <v/>
      </c>
      <c r="G120" s="21" t="str">
        <f aca="false">IF(F120="","",SUMIFS($F$5:F120,$B$5:B120,"&gt;="&amp;DATE(YEAR(B120),MONTH(B120),1),$B$5:B120,"&lt;"&amp;DATE(YEAR(B120),MONTH(B120)+1,1)))</f>
        <v/>
      </c>
      <c r="H120" s="19"/>
      <c r="I120" s="22"/>
      <c r="J120" s="19"/>
      <c r="K120" s="19"/>
      <c r="L120" s="22"/>
      <c r="M120" s="19"/>
      <c r="N120" s="18"/>
      <c r="O120" s="23" t="str">
        <f aca="false">IF(I120="","",I120&amp;"#"&amp;COUNTIF($I$5:I120,I120))</f>
        <v/>
      </c>
    </row>
    <row r="121" customFormat="false" ht="15" hidden="false" customHeight="false" outlineLevel="0" collapsed="false">
      <c r="A121" s="17" t="str">
        <f aca="false">IF(F121="","",COUNT($F$5:F121))</f>
        <v/>
      </c>
      <c r="B121" s="18"/>
      <c r="C121" s="19"/>
      <c r="D121" s="19"/>
      <c r="E121" s="20"/>
      <c r="F121" s="21" t="str">
        <f aca="false">IF(OR(B121="",E121=""),"",ROUND(IF(D121="",1,D121)*E121,2))</f>
        <v/>
      </c>
      <c r="G121" s="21" t="str">
        <f aca="false">IF(F121="","",SUMIFS($F$5:F121,$B$5:B121,"&gt;="&amp;DATE(YEAR(B121),MONTH(B121),1),$B$5:B121,"&lt;"&amp;DATE(YEAR(B121),MONTH(B121)+1,1)))</f>
        <v/>
      </c>
      <c r="H121" s="19"/>
      <c r="I121" s="22"/>
      <c r="J121" s="19"/>
      <c r="K121" s="19"/>
      <c r="L121" s="22"/>
      <c r="M121" s="19"/>
      <c r="N121" s="18"/>
      <c r="O121" s="23" t="str">
        <f aca="false">IF(I121="","",I121&amp;"#"&amp;COUNTIF($I$5:I121,I121))</f>
        <v/>
      </c>
    </row>
    <row r="122" customFormat="false" ht="15" hidden="false" customHeight="false" outlineLevel="0" collapsed="false">
      <c r="A122" s="17" t="str">
        <f aca="false">IF(F122="","",COUNT($F$5:F122))</f>
        <v/>
      </c>
      <c r="B122" s="18"/>
      <c r="C122" s="19"/>
      <c r="D122" s="19"/>
      <c r="E122" s="20"/>
      <c r="F122" s="21" t="str">
        <f aca="false">IF(OR(B122="",E122=""),"",ROUND(IF(D122="",1,D122)*E122,2))</f>
        <v/>
      </c>
      <c r="G122" s="21" t="str">
        <f aca="false">IF(F122="","",SUMIFS($F$5:F122,$B$5:B122,"&gt;="&amp;DATE(YEAR(B122),MONTH(B122),1),$B$5:B122,"&lt;"&amp;DATE(YEAR(B122),MONTH(B122)+1,1)))</f>
        <v/>
      </c>
      <c r="H122" s="19"/>
      <c r="I122" s="22"/>
      <c r="J122" s="19"/>
      <c r="K122" s="19"/>
      <c r="L122" s="22"/>
      <c r="M122" s="19"/>
      <c r="N122" s="18"/>
      <c r="O122" s="23" t="str">
        <f aca="false">IF(I122="","",I122&amp;"#"&amp;COUNTIF($I$5:I122,I122))</f>
        <v/>
      </c>
    </row>
    <row r="123" customFormat="false" ht="15" hidden="false" customHeight="false" outlineLevel="0" collapsed="false">
      <c r="A123" s="17" t="str">
        <f aca="false">IF(F123="","",COUNT($F$5:F123))</f>
        <v/>
      </c>
      <c r="B123" s="18"/>
      <c r="C123" s="19"/>
      <c r="D123" s="19"/>
      <c r="E123" s="20"/>
      <c r="F123" s="21" t="str">
        <f aca="false">IF(OR(B123="",E123=""),"",ROUND(IF(D123="",1,D123)*E123,2))</f>
        <v/>
      </c>
      <c r="G123" s="21" t="str">
        <f aca="false">IF(F123="","",SUMIFS($F$5:F123,$B$5:B123,"&gt;="&amp;DATE(YEAR(B123),MONTH(B123),1),$B$5:B123,"&lt;"&amp;DATE(YEAR(B123),MONTH(B123)+1,1)))</f>
        <v/>
      </c>
      <c r="H123" s="19"/>
      <c r="I123" s="22"/>
      <c r="J123" s="19"/>
      <c r="K123" s="19"/>
      <c r="L123" s="22"/>
      <c r="M123" s="19"/>
      <c r="N123" s="18"/>
      <c r="O123" s="23" t="str">
        <f aca="false">IF(I123="","",I123&amp;"#"&amp;COUNTIF($I$5:I123,I123))</f>
        <v/>
      </c>
    </row>
    <row r="124" customFormat="false" ht="15" hidden="false" customHeight="false" outlineLevel="0" collapsed="false">
      <c r="A124" s="17" t="str">
        <f aca="false">IF(F124="","",COUNT($F$5:F124))</f>
        <v/>
      </c>
      <c r="B124" s="18"/>
      <c r="C124" s="19"/>
      <c r="D124" s="19"/>
      <c r="E124" s="20"/>
      <c r="F124" s="21" t="str">
        <f aca="false">IF(OR(B124="",E124=""),"",ROUND(IF(D124="",1,D124)*E124,2))</f>
        <v/>
      </c>
      <c r="G124" s="21" t="str">
        <f aca="false">IF(F124="","",SUMIFS($F$5:F124,$B$5:B124,"&gt;="&amp;DATE(YEAR(B124),MONTH(B124),1),$B$5:B124,"&lt;"&amp;DATE(YEAR(B124),MONTH(B124)+1,1)))</f>
        <v/>
      </c>
      <c r="H124" s="19"/>
      <c r="I124" s="22"/>
      <c r="J124" s="19"/>
      <c r="K124" s="19"/>
      <c r="L124" s="22"/>
      <c r="M124" s="19"/>
      <c r="N124" s="18"/>
      <c r="O124" s="23" t="str">
        <f aca="false">IF(I124="","",I124&amp;"#"&amp;COUNTIF($I$5:I124,I124))</f>
        <v/>
      </c>
    </row>
    <row r="125" customFormat="false" ht="15" hidden="false" customHeight="false" outlineLevel="0" collapsed="false">
      <c r="A125" s="17" t="str">
        <f aca="false">IF(F125="","",COUNT($F$5:F125))</f>
        <v/>
      </c>
      <c r="B125" s="18"/>
      <c r="C125" s="19"/>
      <c r="D125" s="19"/>
      <c r="E125" s="20"/>
      <c r="F125" s="21" t="str">
        <f aca="false">IF(OR(B125="",E125=""),"",ROUND(IF(D125="",1,D125)*E125,2))</f>
        <v/>
      </c>
      <c r="G125" s="21" t="str">
        <f aca="false">IF(F125="","",SUMIFS($F$5:F125,$B$5:B125,"&gt;="&amp;DATE(YEAR(B125),MONTH(B125),1),$B$5:B125,"&lt;"&amp;DATE(YEAR(B125),MONTH(B125)+1,1)))</f>
        <v/>
      </c>
      <c r="H125" s="19"/>
      <c r="I125" s="22"/>
      <c r="J125" s="19"/>
      <c r="K125" s="19"/>
      <c r="L125" s="22"/>
      <c r="M125" s="19"/>
      <c r="N125" s="18"/>
      <c r="O125" s="23" t="str">
        <f aca="false">IF(I125="","",I125&amp;"#"&amp;COUNTIF($I$5:I125,I125))</f>
        <v/>
      </c>
    </row>
    <row r="126" customFormat="false" ht="15" hidden="false" customHeight="false" outlineLevel="0" collapsed="false">
      <c r="A126" s="17" t="str">
        <f aca="false">IF(F126="","",COUNT($F$5:F126))</f>
        <v/>
      </c>
      <c r="B126" s="18"/>
      <c r="C126" s="19"/>
      <c r="D126" s="19"/>
      <c r="E126" s="20"/>
      <c r="F126" s="21" t="str">
        <f aca="false">IF(OR(B126="",E126=""),"",ROUND(IF(D126="",1,D126)*E126,2))</f>
        <v/>
      </c>
      <c r="G126" s="21" t="str">
        <f aca="false">IF(F126="","",SUMIFS($F$5:F126,$B$5:B126,"&gt;="&amp;DATE(YEAR(B126),MONTH(B126),1),$B$5:B126,"&lt;"&amp;DATE(YEAR(B126),MONTH(B126)+1,1)))</f>
        <v/>
      </c>
      <c r="H126" s="19"/>
      <c r="I126" s="22"/>
      <c r="J126" s="19"/>
      <c r="K126" s="19"/>
      <c r="L126" s="22"/>
      <c r="M126" s="19"/>
      <c r="N126" s="18"/>
      <c r="O126" s="23" t="str">
        <f aca="false">IF(I126="","",I126&amp;"#"&amp;COUNTIF($I$5:I126,I126))</f>
        <v/>
      </c>
    </row>
    <row r="127" customFormat="false" ht="15" hidden="false" customHeight="false" outlineLevel="0" collapsed="false">
      <c r="A127" s="17" t="str">
        <f aca="false">IF(F127="","",COUNT($F$5:F127))</f>
        <v/>
      </c>
      <c r="B127" s="18"/>
      <c r="C127" s="19"/>
      <c r="D127" s="19"/>
      <c r="E127" s="20"/>
      <c r="F127" s="21" t="str">
        <f aca="false">IF(OR(B127="",E127=""),"",ROUND(IF(D127="",1,D127)*E127,2))</f>
        <v/>
      </c>
      <c r="G127" s="21" t="str">
        <f aca="false">IF(F127="","",SUMIFS($F$5:F127,$B$5:B127,"&gt;="&amp;DATE(YEAR(B127),MONTH(B127),1),$B$5:B127,"&lt;"&amp;DATE(YEAR(B127),MONTH(B127)+1,1)))</f>
        <v/>
      </c>
      <c r="H127" s="19"/>
      <c r="I127" s="22"/>
      <c r="J127" s="19"/>
      <c r="K127" s="19"/>
      <c r="L127" s="22"/>
      <c r="M127" s="19"/>
      <c r="N127" s="18"/>
      <c r="O127" s="23" t="str">
        <f aca="false">IF(I127="","",I127&amp;"#"&amp;COUNTIF($I$5:I127,I127))</f>
        <v/>
      </c>
    </row>
    <row r="128" customFormat="false" ht="15" hidden="false" customHeight="false" outlineLevel="0" collapsed="false">
      <c r="A128" s="17" t="str">
        <f aca="false">IF(F128="","",COUNT($F$5:F128))</f>
        <v/>
      </c>
      <c r="B128" s="18"/>
      <c r="C128" s="19"/>
      <c r="D128" s="19"/>
      <c r="E128" s="20"/>
      <c r="F128" s="21" t="str">
        <f aca="false">IF(OR(B128="",E128=""),"",ROUND(IF(D128="",1,D128)*E128,2))</f>
        <v/>
      </c>
      <c r="G128" s="21" t="str">
        <f aca="false">IF(F128="","",SUMIFS($F$5:F128,$B$5:B128,"&gt;="&amp;DATE(YEAR(B128),MONTH(B128),1),$B$5:B128,"&lt;"&amp;DATE(YEAR(B128),MONTH(B128)+1,1)))</f>
        <v/>
      </c>
      <c r="H128" s="19"/>
      <c r="I128" s="22"/>
      <c r="J128" s="19"/>
      <c r="K128" s="19"/>
      <c r="L128" s="22"/>
      <c r="M128" s="19"/>
      <c r="N128" s="18"/>
      <c r="O128" s="23" t="str">
        <f aca="false">IF(I128="","",I128&amp;"#"&amp;COUNTIF($I$5:I128,I128))</f>
        <v/>
      </c>
    </row>
    <row r="129" customFormat="false" ht="15" hidden="false" customHeight="false" outlineLevel="0" collapsed="false">
      <c r="A129" s="17" t="str">
        <f aca="false">IF(F129="","",COUNT($F$5:F129))</f>
        <v/>
      </c>
      <c r="B129" s="18"/>
      <c r="C129" s="19"/>
      <c r="D129" s="19"/>
      <c r="E129" s="20"/>
      <c r="F129" s="21" t="str">
        <f aca="false">IF(OR(B129="",E129=""),"",ROUND(IF(D129="",1,D129)*E129,2))</f>
        <v/>
      </c>
      <c r="G129" s="21" t="str">
        <f aca="false">IF(F129="","",SUMIFS($F$5:F129,$B$5:B129,"&gt;="&amp;DATE(YEAR(B129),MONTH(B129),1),$B$5:B129,"&lt;"&amp;DATE(YEAR(B129),MONTH(B129)+1,1)))</f>
        <v/>
      </c>
      <c r="H129" s="19"/>
      <c r="I129" s="22"/>
      <c r="J129" s="19"/>
      <c r="K129" s="19"/>
      <c r="L129" s="22"/>
      <c r="M129" s="19"/>
      <c r="N129" s="18"/>
      <c r="O129" s="23" t="str">
        <f aca="false">IF(I129="","",I129&amp;"#"&amp;COUNTIF($I$5:I129,I129))</f>
        <v/>
      </c>
    </row>
    <row r="130" customFormat="false" ht="15" hidden="false" customHeight="false" outlineLevel="0" collapsed="false">
      <c r="A130" s="17" t="str">
        <f aca="false">IF(F130="","",COUNT($F$5:F130))</f>
        <v/>
      </c>
      <c r="B130" s="18"/>
      <c r="C130" s="19"/>
      <c r="D130" s="19"/>
      <c r="E130" s="20"/>
      <c r="F130" s="21" t="str">
        <f aca="false">IF(OR(B130="",E130=""),"",ROUND(IF(D130="",1,D130)*E130,2))</f>
        <v/>
      </c>
      <c r="G130" s="21" t="str">
        <f aca="false">IF(F130="","",SUMIFS($F$5:F130,$B$5:B130,"&gt;="&amp;DATE(YEAR(B130),MONTH(B130),1),$B$5:B130,"&lt;"&amp;DATE(YEAR(B130),MONTH(B130)+1,1)))</f>
        <v/>
      </c>
      <c r="H130" s="19"/>
      <c r="I130" s="22"/>
      <c r="J130" s="19"/>
      <c r="K130" s="19"/>
      <c r="L130" s="22"/>
      <c r="M130" s="19"/>
      <c r="N130" s="18"/>
      <c r="O130" s="23" t="str">
        <f aca="false">IF(I130="","",I130&amp;"#"&amp;COUNTIF($I$5:I130,I130))</f>
        <v/>
      </c>
    </row>
    <row r="131" customFormat="false" ht="15" hidden="false" customHeight="false" outlineLevel="0" collapsed="false">
      <c r="A131" s="17" t="str">
        <f aca="false">IF(F131="","",COUNT($F$5:F131))</f>
        <v/>
      </c>
      <c r="B131" s="18"/>
      <c r="C131" s="19"/>
      <c r="D131" s="19"/>
      <c r="E131" s="20"/>
      <c r="F131" s="21" t="str">
        <f aca="false">IF(OR(B131="",E131=""),"",ROUND(IF(D131="",1,D131)*E131,2))</f>
        <v/>
      </c>
      <c r="G131" s="21" t="str">
        <f aca="false">IF(F131="","",SUMIFS($F$5:F131,$B$5:B131,"&gt;="&amp;DATE(YEAR(B131),MONTH(B131),1),$B$5:B131,"&lt;"&amp;DATE(YEAR(B131),MONTH(B131)+1,1)))</f>
        <v/>
      </c>
      <c r="H131" s="19"/>
      <c r="I131" s="22"/>
      <c r="J131" s="19"/>
      <c r="K131" s="19"/>
      <c r="L131" s="22"/>
      <c r="M131" s="19"/>
      <c r="N131" s="18"/>
      <c r="O131" s="23" t="str">
        <f aca="false">IF(I131="","",I131&amp;"#"&amp;COUNTIF($I$5:I131,I131))</f>
        <v/>
      </c>
    </row>
    <row r="132" customFormat="false" ht="15" hidden="false" customHeight="false" outlineLevel="0" collapsed="false">
      <c r="A132" s="17" t="str">
        <f aca="false">IF(F132="","",COUNT($F$5:F132))</f>
        <v/>
      </c>
      <c r="B132" s="18"/>
      <c r="C132" s="19"/>
      <c r="D132" s="19"/>
      <c r="E132" s="20"/>
      <c r="F132" s="21" t="str">
        <f aca="false">IF(OR(B132="",E132=""),"",ROUND(IF(D132="",1,D132)*E132,2))</f>
        <v/>
      </c>
      <c r="G132" s="21" t="str">
        <f aca="false">IF(F132="","",SUMIFS($F$5:F132,$B$5:B132,"&gt;="&amp;DATE(YEAR(B132),MONTH(B132),1),$B$5:B132,"&lt;"&amp;DATE(YEAR(B132),MONTH(B132)+1,1)))</f>
        <v/>
      </c>
      <c r="H132" s="19"/>
      <c r="I132" s="22"/>
      <c r="J132" s="19"/>
      <c r="K132" s="19"/>
      <c r="L132" s="22"/>
      <c r="M132" s="19"/>
      <c r="N132" s="18"/>
      <c r="O132" s="23" t="str">
        <f aca="false">IF(I132="","",I132&amp;"#"&amp;COUNTIF($I$5:I132,I132))</f>
        <v/>
      </c>
    </row>
    <row r="133" customFormat="false" ht="15" hidden="false" customHeight="false" outlineLevel="0" collapsed="false">
      <c r="A133" s="17" t="str">
        <f aca="false">IF(F133="","",COUNT($F$5:F133))</f>
        <v/>
      </c>
      <c r="B133" s="18"/>
      <c r="C133" s="19"/>
      <c r="D133" s="19"/>
      <c r="E133" s="20"/>
      <c r="F133" s="21" t="str">
        <f aca="false">IF(OR(B133="",E133=""),"",ROUND(IF(D133="",1,D133)*E133,2))</f>
        <v/>
      </c>
      <c r="G133" s="21" t="str">
        <f aca="false">IF(F133="","",SUMIFS($F$5:F133,$B$5:B133,"&gt;="&amp;DATE(YEAR(B133),MONTH(B133),1),$B$5:B133,"&lt;"&amp;DATE(YEAR(B133),MONTH(B133)+1,1)))</f>
        <v/>
      </c>
      <c r="H133" s="19"/>
      <c r="I133" s="22"/>
      <c r="J133" s="19"/>
      <c r="K133" s="19"/>
      <c r="L133" s="22"/>
      <c r="M133" s="19"/>
      <c r="N133" s="18"/>
      <c r="O133" s="23" t="str">
        <f aca="false">IF(I133="","",I133&amp;"#"&amp;COUNTIF($I$5:I133,I133))</f>
        <v/>
      </c>
    </row>
    <row r="134" customFormat="false" ht="15" hidden="false" customHeight="false" outlineLevel="0" collapsed="false">
      <c r="A134" s="17" t="str">
        <f aca="false">IF(F134="","",COUNT($F$5:F134))</f>
        <v/>
      </c>
      <c r="B134" s="18"/>
      <c r="C134" s="19"/>
      <c r="D134" s="19"/>
      <c r="E134" s="20"/>
      <c r="F134" s="21" t="str">
        <f aca="false">IF(OR(B134="",E134=""),"",ROUND(IF(D134="",1,D134)*E134,2))</f>
        <v/>
      </c>
      <c r="G134" s="21" t="str">
        <f aca="false">IF(F134="","",SUMIFS($F$5:F134,$B$5:B134,"&gt;="&amp;DATE(YEAR(B134),MONTH(B134),1),$B$5:B134,"&lt;"&amp;DATE(YEAR(B134),MONTH(B134)+1,1)))</f>
        <v/>
      </c>
      <c r="H134" s="19"/>
      <c r="I134" s="22"/>
      <c r="J134" s="19"/>
      <c r="K134" s="19"/>
      <c r="L134" s="22"/>
      <c r="M134" s="19"/>
      <c r="N134" s="18"/>
      <c r="O134" s="23" t="str">
        <f aca="false">IF(I134="","",I134&amp;"#"&amp;COUNTIF($I$5:I134,I134))</f>
        <v/>
      </c>
    </row>
    <row r="135" customFormat="false" ht="15" hidden="false" customHeight="false" outlineLevel="0" collapsed="false">
      <c r="A135" s="17" t="str">
        <f aca="false">IF(F135="","",COUNT($F$5:F135))</f>
        <v/>
      </c>
      <c r="B135" s="18"/>
      <c r="C135" s="19"/>
      <c r="D135" s="19"/>
      <c r="E135" s="20"/>
      <c r="F135" s="21" t="str">
        <f aca="false">IF(OR(B135="",E135=""),"",ROUND(IF(D135="",1,D135)*E135,2))</f>
        <v/>
      </c>
      <c r="G135" s="21" t="str">
        <f aca="false">IF(F135="","",SUMIFS($F$5:F135,$B$5:B135,"&gt;="&amp;DATE(YEAR(B135),MONTH(B135),1),$B$5:B135,"&lt;"&amp;DATE(YEAR(B135),MONTH(B135)+1,1)))</f>
        <v/>
      </c>
      <c r="H135" s="19"/>
      <c r="I135" s="22"/>
      <c r="J135" s="19"/>
      <c r="K135" s="19"/>
      <c r="L135" s="22"/>
      <c r="M135" s="19"/>
      <c r="N135" s="18"/>
      <c r="O135" s="23" t="str">
        <f aca="false">IF(I135="","",I135&amp;"#"&amp;COUNTIF($I$5:I135,I135))</f>
        <v/>
      </c>
    </row>
    <row r="136" customFormat="false" ht="15" hidden="false" customHeight="false" outlineLevel="0" collapsed="false">
      <c r="A136" s="17" t="str">
        <f aca="false">IF(F136="","",COUNT($F$5:F136))</f>
        <v/>
      </c>
      <c r="B136" s="18"/>
      <c r="C136" s="19"/>
      <c r="D136" s="19"/>
      <c r="E136" s="20"/>
      <c r="F136" s="21" t="str">
        <f aca="false">IF(OR(B136="",E136=""),"",ROUND(IF(D136="",1,D136)*E136,2))</f>
        <v/>
      </c>
      <c r="G136" s="21" t="str">
        <f aca="false">IF(F136="","",SUMIFS($F$5:F136,$B$5:B136,"&gt;="&amp;DATE(YEAR(B136),MONTH(B136),1),$B$5:B136,"&lt;"&amp;DATE(YEAR(B136),MONTH(B136)+1,1)))</f>
        <v/>
      </c>
      <c r="H136" s="19"/>
      <c r="I136" s="22"/>
      <c r="J136" s="19"/>
      <c r="K136" s="19"/>
      <c r="L136" s="22"/>
      <c r="M136" s="19"/>
      <c r="N136" s="18"/>
      <c r="O136" s="23" t="str">
        <f aca="false">IF(I136="","",I136&amp;"#"&amp;COUNTIF($I$5:I136,I136))</f>
        <v/>
      </c>
    </row>
    <row r="137" customFormat="false" ht="15" hidden="false" customHeight="false" outlineLevel="0" collapsed="false">
      <c r="A137" s="17" t="str">
        <f aca="false">IF(F137="","",COUNT($F$5:F137))</f>
        <v/>
      </c>
      <c r="B137" s="18"/>
      <c r="C137" s="19"/>
      <c r="D137" s="19"/>
      <c r="E137" s="20"/>
      <c r="F137" s="21" t="str">
        <f aca="false">IF(OR(B137="",E137=""),"",ROUND(IF(D137="",1,D137)*E137,2))</f>
        <v/>
      </c>
      <c r="G137" s="21" t="str">
        <f aca="false">IF(F137="","",SUMIFS($F$5:F137,$B$5:B137,"&gt;="&amp;DATE(YEAR(B137),MONTH(B137),1),$B$5:B137,"&lt;"&amp;DATE(YEAR(B137),MONTH(B137)+1,1)))</f>
        <v/>
      </c>
      <c r="H137" s="19"/>
      <c r="I137" s="22"/>
      <c r="J137" s="19"/>
      <c r="K137" s="19"/>
      <c r="L137" s="22"/>
      <c r="M137" s="19"/>
      <c r="N137" s="18"/>
      <c r="O137" s="23" t="str">
        <f aca="false">IF(I137="","",I137&amp;"#"&amp;COUNTIF($I$5:I137,I137))</f>
        <v/>
      </c>
    </row>
    <row r="138" customFormat="false" ht="15" hidden="false" customHeight="false" outlineLevel="0" collapsed="false">
      <c r="A138" s="17" t="str">
        <f aca="false">IF(F138="","",COUNT($F$5:F138))</f>
        <v/>
      </c>
      <c r="B138" s="18"/>
      <c r="C138" s="19"/>
      <c r="D138" s="19"/>
      <c r="E138" s="20"/>
      <c r="F138" s="21" t="str">
        <f aca="false">IF(OR(B138="",E138=""),"",ROUND(IF(D138="",1,D138)*E138,2))</f>
        <v/>
      </c>
      <c r="G138" s="21" t="str">
        <f aca="false">IF(F138="","",SUMIFS($F$5:F138,$B$5:B138,"&gt;="&amp;DATE(YEAR(B138),MONTH(B138),1),$B$5:B138,"&lt;"&amp;DATE(YEAR(B138),MONTH(B138)+1,1)))</f>
        <v/>
      </c>
      <c r="H138" s="19"/>
      <c r="I138" s="22"/>
      <c r="J138" s="19"/>
      <c r="K138" s="19"/>
      <c r="L138" s="22"/>
      <c r="M138" s="19"/>
      <c r="N138" s="18"/>
      <c r="O138" s="23" t="str">
        <f aca="false">IF(I138="","",I138&amp;"#"&amp;COUNTIF($I$5:I138,I138))</f>
        <v/>
      </c>
    </row>
    <row r="139" customFormat="false" ht="15" hidden="false" customHeight="false" outlineLevel="0" collapsed="false">
      <c r="A139" s="17" t="str">
        <f aca="false">IF(F139="","",COUNT($F$5:F139))</f>
        <v/>
      </c>
      <c r="B139" s="18"/>
      <c r="C139" s="19"/>
      <c r="D139" s="19"/>
      <c r="E139" s="20"/>
      <c r="F139" s="21" t="str">
        <f aca="false">IF(OR(B139="",E139=""),"",ROUND(IF(D139="",1,D139)*E139,2))</f>
        <v/>
      </c>
      <c r="G139" s="21" t="str">
        <f aca="false">IF(F139="","",SUMIFS($F$5:F139,$B$5:B139,"&gt;="&amp;DATE(YEAR(B139),MONTH(B139),1),$B$5:B139,"&lt;"&amp;DATE(YEAR(B139),MONTH(B139)+1,1)))</f>
        <v/>
      </c>
      <c r="H139" s="19"/>
      <c r="I139" s="22"/>
      <c r="J139" s="19"/>
      <c r="K139" s="19"/>
      <c r="L139" s="22"/>
      <c r="M139" s="19"/>
      <c r="N139" s="18"/>
      <c r="O139" s="23" t="str">
        <f aca="false">IF(I139="","",I139&amp;"#"&amp;COUNTIF($I$5:I139,I139))</f>
        <v/>
      </c>
    </row>
    <row r="140" customFormat="false" ht="15" hidden="false" customHeight="false" outlineLevel="0" collapsed="false">
      <c r="A140" s="17" t="str">
        <f aca="false">IF(F140="","",COUNT($F$5:F140))</f>
        <v/>
      </c>
      <c r="B140" s="18"/>
      <c r="C140" s="19"/>
      <c r="D140" s="19"/>
      <c r="E140" s="20"/>
      <c r="F140" s="21" t="str">
        <f aca="false">IF(OR(B140="",E140=""),"",ROUND(IF(D140="",1,D140)*E140,2))</f>
        <v/>
      </c>
      <c r="G140" s="21" t="str">
        <f aca="false">IF(F140="","",SUMIFS($F$5:F140,$B$5:B140,"&gt;="&amp;DATE(YEAR(B140),MONTH(B140),1),$B$5:B140,"&lt;"&amp;DATE(YEAR(B140),MONTH(B140)+1,1)))</f>
        <v/>
      </c>
      <c r="H140" s="19"/>
      <c r="I140" s="22"/>
      <c r="J140" s="19"/>
      <c r="K140" s="19"/>
      <c r="L140" s="22"/>
      <c r="M140" s="19"/>
      <c r="N140" s="18"/>
      <c r="O140" s="23" t="str">
        <f aca="false">IF(I140="","",I140&amp;"#"&amp;COUNTIF($I$5:I140,I140))</f>
        <v/>
      </c>
    </row>
    <row r="141" customFormat="false" ht="15" hidden="false" customHeight="false" outlineLevel="0" collapsed="false">
      <c r="A141" s="17" t="str">
        <f aca="false">IF(F141="","",COUNT($F$5:F141))</f>
        <v/>
      </c>
      <c r="B141" s="18"/>
      <c r="C141" s="19"/>
      <c r="D141" s="19"/>
      <c r="E141" s="20"/>
      <c r="F141" s="21" t="str">
        <f aca="false">IF(OR(B141="",E141=""),"",ROUND(IF(D141="",1,D141)*E141,2))</f>
        <v/>
      </c>
      <c r="G141" s="21" t="str">
        <f aca="false">IF(F141="","",SUMIFS($F$5:F141,$B$5:B141,"&gt;="&amp;DATE(YEAR(B141),MONTH(B141),1),$B$5:B141,"&lt;"&amp;DATE(YEAR(B141),MONTH(B141)+1,1)))</f>
        <v/>
      </c>
      <c r="H141" s="19"/>
      <c r="I141" s="22"/>
      <c r="J141" s="19"/>
      <c r="K141" s="19"/>
      <c r="L141" s="22"/>
      <c r="M141" s="19"/>
      <c r="N141" s="18"/>
      <c r="O141" s="23" t="str">
        <f aca="false">IF(I141="","",I141&amp;"#"&amp;COUNTIF($I$5:I141,I141))</f>
        <v/>
      </c>
    </row>
    <row r="142" customFormat="false" ht="15" hidden="false" customHeight="false" outlineLevel="0" collapsed="false">
      <c r="A142" s="17" t="str">
        <f aca="false">IF(F142="","",COUNT($F$5:F142))</f>
        <v/>
      </c>
      <c r="B142" s="18"/>
      <c r="C142" s="19"/>
      <c r="D142" s="19"/>
      <c r="E142" s="20"/>
      <c r="F142" s="21" t="str">
        <f aca="false">IF(OR(B142="",E142=""),"",ROUND(IF(D142="",1,D142)*E142,2))</f>
        <v/>
      </c>
      <c r="G142" s="21" t="str">
        <f aca="false">IF(F142="","",SUMIFS($F$5:F142,$B$5:B142,"&gt;="&amp;DATE(YEAR(B142),MONTH(B142),1),$B$5:B142,"&lt;"&amp;DATE(YEAR(B142),MONTH(B142)+1,1)))</f>
        <v/>
      </c>
      <c r="H142" s="19"/>
      <c r="I142" s="22"/>
      <c r="J142" s="19"/>
      <c r="K142" s="19"/>
      <c r="L142" s="22"/>
      <c r="M142" s="19"/>
      <c r="N142" s="18"/>
      <c r="O142" s="23" t="str">
        <f aca="false">IF(I142="","",I142&amp;"#"&amp;COUNTIF($I$5:I142,I142))</f>
        <v/>
      </c>
    </row>
    <row r="143" customFormat="false" ht="15" hidden="false" customHeight="false" outlineLevel="0" collapsed="false">
      <c r="A143" s="17" t="str">
        <f aca="false">IF(F143="","",COUNT($F$5:F143))</f>
        <v/>
      </c>
      <c r="B143" s="18"/>
      <c r="C143" s="19"/>
      <c r="D143" s="19"/>
      <c r="E143" s="20"/>
      <c r="F143" s="21" t="str">
        <f aca="false">IF(OR(B143="",E143=""),"",ROUND(IF(D143="",1,D143)*E143,2))</f>
        <v/>
      </c>
      <c r="G143" s="21" t="str">
        <f aca="false">IF(F143="","",SUMIFS($F$5:F143,$B$5:B143,"&gt;="&amp;DATE(YEAR(B143),MONTH(B143),1),$B$5:B143,"&lt;"&amp;DATE(YEAR(B143),MONTH(B143)+1,1)))</f>
        <v/>
      </c>
      <c r="H143" s="19"/>
      <c r="I143" s="22"/>
      <c r="J143" s="19"/>
      <c r="K143" s="19"/>
      <c r="L143" s="22"/>
      <c r="M143" s="19"/>
      <c r="N143" s="18"/>
      <c r="O143" s="23" t="str">
        <f aca="false">IF(I143="","",I143&amp;"#"&amp;COUNTIF($I$5:I143,I143))</f>
        <v/>
      </c>
    </row>
    <row r="144" customFormat="false" ht="15" hidden="false" customHeight="false" outlineLevel="0" collapsed="false">
      <c r="A144" s="17" t="str">
        <f aca="false">IF(F144="","",COUNT($F$5:F144))</f>
        <v/>
      </c>
      <c r="B144" s="18"/>
      <c r="C144" s="19"/>
      <c r="D144" s="19"/>
      <c r="E144" s="20"/>
      <c r="F144" s="21" t="str">
        <f aca="false">IF(OR(B144="",E144=""),"",ROUND(IF(D144="",1,D144)*E144,2))</f>
        <v/>
      </c>
      <c r="G144" s="21" t="str">
        <f aca="false">IF(F144="","",SUMIFS($F$5:F144,$B$5:B144,"&gt;="&amp;DATE(YEAR(B144),MONTH(B144),1),$B$5:B144,"&lt;"&amp;DATE(YEAR(B144),MONTH(B144)+1,1)))</f>
        <v/>
      </c>
      <c r="H144" s="19"/>
      <c r="I144" s="22"/>
      <c r="J144" s="19"/>
      <c r="K144" s="19"/>
      <c r="L144" s="22"/>
      <c r="M144" s="19"/>
      <c r="N144" s="18"/>
      <c r="O144" s="23" t="str">
        <f aca="false">IF(I144="","",I144&amp;"#"&amp;COUNTIF($I$5:I144,I144))</f>
        <v/>
      </c>
    </row>
    <row r="145" customFormat="false" ht="15" hidden="false" customHeight="false" outlineLevel="0" collapsed="false">
      <c r="A145" s="17" t="str">
        <f aca="false">IF(F145="","",COUNT($F$5:F145))</f>
        <v/>
      </c>
      <c r="B145" s="18"/>
      <c r="C145" s="19"/>
      <c r="D145" s="19"/>
      <c r="E145" s="20"/>
      <c r="F145" s="21" t="str">
        <f aca="false">IF(OR(B145="",E145=""),"",ROUND(IF(D145="",1,D145)*E145,2))</f>
        <v/>
      </c>
      <c r="G145" s="21" t="str">
        <f aca="false">IF(F145="","",SUMIFS($F$5:F145,$B$5:B145,"&gt;="&amp;DATE(YEAR(B145),MONTH(B145),1),$B$5:B145,"&lt;"&amp;DATE(YEAR(B145),MONTH(B145)+1,1)))</f>
        <v/>
      </c>
      <c r="H145" s="19"/>
      <c r="I145" s="22"/>
      <c r="J145" s="19"/>
      <c r="K145" s="19"/>
      <c r="L145" s="22"/>
      <c r="M145" s="19"/>
      <c r="N145" s="18"/>
      <c r="O145" s="23" t="str">
        <f aca="false">IF(I145="","",I145&amp;"#"&amp;COUNTIF($I$5:I145,I145))</f>
        <v/>
      </c>
    </row>
    <row r="146" customFormat="false" ht="15" hidden="false" customHeight="false" outlineLevel="0" collapsed="false">
      <c r="A146" s="17" t="str">
        <f aca="false">IF(F146="","",COUNT($F$5:F146))</f>
        <v/>
      </c>
      <c r="B146" s="18"/>
      <c r="C146" s="19"/>
      <c r="D146" s="19"/>
      <c r="E146" s="20"/>
      <c r="F146" s="21" t="str">
        <f aca="false">IF(OR(B146="",E146=""),"",ROUND(IF(D146="",1,D146)*E146,2))</f>
        <v/>
      </c>
      <c r="G146" s="21" t="str">
        <f aca="false">IF(F146="","",SUMIFS($F$5:F146,$B$5:B146,"&gt;="&amp;DATE(YEAR(B146),MONTH(B146),1),$B$5:B146,"&lt;"&amp;DATE(YEAR(B146),MONTH(B146)+1,1)))</f>
        <v/>
      </c>
      <c r="H146" s="19"/>
      <c r="I146" s="22"/>
      <c r="J146" s="19"/>
      <c r="K146" s="19"/>
      <c r="L146" s="22"/>
      <c r="M146" s="19"/>
      <c r="N146" s="18"/>
      <c r="O146" s="23" t="str">
        <f aca="false">IF(I146="","",I146&amp;"#"&amp;COUNTIF($I$5:I146,I146))</f>
        <v/>
      </c>
    </row>
    <row r="147" customFormat="false" ht="15" hidden="false" customHeight="false" outlineLevel="0" collapsed="false">
      <c r="A147" s="17" t="str">
        <f aca="false">IF(F147="","",COUNT($F$5:F147))</f>
        <v/>
      </c>
      <c r="B147" s="18"/>
      <c r="C147" s="19"/>
      <c r="D147" s="19"/>
      <c r="E147" s="20"/>
      <c r="F147" s="21" t="str">
        <f aca="false">IF(OR(B147="",E147=""),"",ROUND(IF(D147="",1,D147)*E147,2))</f>
        <v/>
      </c>
      <c r="G147" s="21" t="str">
        <f aca="false">IF(F147="","",SUMIFS($F$5:F147,$B$5:B147,"&gt;="&amp;DATE(YEAR(B147),MONTH(B147),1),$B$5:B147,"&lt;"&amp;DATE(YEAR(B147),MONTH(B147)+1,1)))</f>
        <v/>
      </c>
      <c r="H147" s="19"/>
      <c r="I147" s="22"/>
      <c r="J147" s="19"/>
      <c r="K147" s="19"/>
      <c r="L147" s="22"/>
      <c r="M147" s="19"/>
      <c r="N147" s="18"/>
      <c r="O147" s="23" t="str">
        <f aca="false">IF(I147="","",I147&amp;"#"&amp;COUNTIF($I$5:I147,I147))</f>
        <v/>
      </c>
    </row>
    <row r="148" customFormat="false" ht="15" hidden="false" customHeight="false" outlineLevel="0" collapsed="false">
      <c r="A148" s="17" t="str">
        <f aca="false">IF(F148="","",COUNT($F$5:F148))</f>
        <v/>
      </c>
      <c r="B148" s="18"/>
      <c r="C148" s="19"/>
      <c r="D148" s="19"/>
      <c r="E148" s="20"/>
      <c r="F148" s="21" t="str">
        <f aca="false">IF(OR(B148="",E148=""),"",ROUND(IF(D148="",1,D148)*E148,2))</f>
        <v/>
      </c>
      <c r="G148" s="21" t="str">
        <f aca="false">IF(F148="","",SUMIFS($F$5:F148,$B$5:B148,"&gt;="&amp;DATE(YEAR(B148),MONTH(B148),1),$B$5:B148,"&lt;"&amp;DATE(YEAR(B148),MONTH(B148)+1,1)))</f>
        <v/>
      </c>
      <c r="H148" s="19"/>
      <c r="I148" s="22"/>
      <c r="J148" s="19"/>
      <c r="K148" s="19"/>
      <c r="L148" s="22"/>
      <c r="M148" s="19"/>
      <c r="N148" s="18"/>
      <c r="O148" s="23" t="str">
        <f aca="false">IF(I148="","",I148&amp;"#"&amp;COUNTIF($I$5:I148,I148))</f>
        <v/>
      </c>
    </row>
    <row r="149" customFormat="false" ht="15" hidden="false" customHeight="false" outlineLevel="0" collapsed="false">
      <c r="A149" s="17" t="str">
        <f aca="false">IF(F149="","",COUNT($F$5:F149))</f>
        <v/>
      </c>
      <c r="B149" s="18"/>
      <c r="C149" s="19"/>
      <c r="D149" s="19"/>
      <c r="E149" s="20"/>
      <c r="F149" s="21" t="str">
        <f aca="false">IF(OR(B149="",E149=""),"",ROUND(IF(D149="",1,D149)*E149,2))</f>
        <v/>
      </c>
      <c r="G149" s="21" t="str">
        <f aca="false">IF(F149="","",SUMIFS($F$5:F149,$B$5:B149,"&gt;="&amp;DATE(YEAR(B149),MONTH(B149),1),$B$5:B149,"&lt;"&amp;DATE(YEAR(B149),MONTH(B149)+1,1)))</f>
        <v/>
      </c>
      <c r="H149" s="19"/>
      <c r="I149" s="22"/>
      <c r="J149" s="19"/>
      <c r="K149" s="19"/>
      <c r="L149" s="22"/>
      <c r="M149" s="19"/>
      <c r="N149" s="18"/>
      <c r="O149" s="23" t="str">
        <f aca="false">IF(I149="","",I149&amp;"#"&amp;COUNTIF($I$5:I149,I149))</f>
        <v/>
      </c>
    </row>
    <row r="150" customFormat="false" ht="15" hidden="false" customHeight="false" outlineLevel="0" collapsed="false">
      <c r="A150" s="17" t="str">
        <f aca="false">IF(F150="","",COUNT($F$5:F150))</f>
        <v/>
      </c>
      <c r="B150" s="18"/>
      <c r="C150" s="19"/>
      <c r="D150" s="19"/>
      <c r="E150" s="20"/>
      <c r="F150" s="21" t="str">
        <f aca="false">IF(OR(B150="",E150=""),"",ROUND(IF(D150="",1,D150)*E150,2))</f>
        <v/>
      </c>
      <c r="G150" s="21" t="str">
        <f aca="false">IF(F150="","",SUMIFS($F$5:F150,$B$5:B150,"&gt;="&amp;DATE(YEAR(B150),MONTH(B150),1),$B$5:B150,"&lt;"&amp;DATE(YEAR(B150),MONTH(B150)+1,1)))</f>
        <v/>
      </c>
      <c r="H150" s="19"/>
      <c r="I150" s="22"/>
      <c r="J150" s="19"/>
      <c r="K150" s="19"/>
      <c r="L150" s="22"/>
      <c r="M150" s="19"/>
      <c r="N150" s="18"/>
      <c r="O150" s="23" t="str">
        <f aca="false">IF(I150="","",I150&amp;"#"&amp;COUNTIF($I$5:I150,I150))</f>
        <v/>
      </c>
    </row>
    <row r="151" customFormat="false" ht="15" hidden="false" customHeight="false" outlineLevel="0" collapsed="false">
      <c r="A151" s="17" t="str">
        <f aca="false">IF(F151="","",COUNT($F$5:F151))</f>
        <v/>
      </c>
      <c r="B151" s="18"/>
      <c r="C151" s="19"/>
      <c r="D151" s="19"/>
      <c r="E151" s="20"/>
      <c r="F151" s="21" t="str">
        <f aca="false">IF(OR(B151="",E151=""),"",ROUND(IF(D151="",1,D151)*E151,2))</f>
        <v/>
      </c>
      <c r="G151" s="21" t="str">
        <f aca="false">IF(F151="","",SUMIFS($F$5:F151,$B$5:B151,"&gt;="&amp;DATE(YEAR(B151),MONTH(B151),1),$B$5:B151,"&lt;"&amp;DATE(YEAR(B151),MONTH(B151)+1,1)))</f>
        <v/>
      </c>
      <c r="H151" s="19"/>
      <c r="I151" s="22"/>
      <c r="J151" s="19"/>
      <c r="K151" s="19"/>
      <c r="L151" s="22"/>
      <c r="M151" s="19"/>
      <c r="N151" s="18"/>
      <c r="O151" s="23" t="str">
        <f aca="false">IF(I151="","",I151&amp;"#"&amp;COUNTIF($I$5:I151,I151))</f>
        <v/>
      </c>
    </row>
    <row r="152" customFormat="false" ht="15" hidden="false" customHeight="false" outlineLevel="0" collapsed="false">
      <c r="A152" s="17" t="str">
        <f aca="false">IF(F152="","",COUNT($F$5:F152))</f>
        <v/>
      </c>
      <c r="B152" s="18"/>
      <c r="C152" s="19"/>
      <c r="D152" s="19"/>
      <c r="E152" s="20"/>
      <c r="F152" s="21" t="str">
        <f aca="false">IF(OR(B152="",E152=""),"",ROUND(IF(D152="",1,D152)*E152,2))</f>
        <v/>
      </c>
      <c r="G152" s="21" t="str">
        <f aca="false">IF(F152="","",SUMIFS($F$5:F152,$B$5:B152,"&gt;="&amp;DATE(YEAR(B152),MONTH(B152),1),$B$5:B152,"&lt;"&amp;DATE(YEAR(B152),MONTH(B152)+1,1)))</f>
        <v/>
      </c>
      <c r="H152" s="19"/>
      <c r="I152" s="22"/>
      <c r="J152" s="19"/>
      <c r="K152" s="19"/>
      <c r="L152" s="22"/>
      <c r="M152" s="19"/>
      <c r="N152" s="18"/>
      <c r="O152" s="23" t="str">
        <f aca="false">IF(I152="","",I152&amp;"#"&amp;COUNTIF($I$5:I152,I152))</f>
        <v/>
      </c>
    </row>
    <row r="153" customFormat="false" ht="15" hidden="false" customHeight="false" outlineLevel="0" collapsed="false">
      <c r="A153" s="17" t="str">
        <f aca="false">IF(F153="","",COUNT($F$5:F153))</f>
        <v/>
      </c>
      <c r="B153" s="18"/>
      <c r="C153" s="19"/>
      <c r="D153" s="19"/>
      <c r="E153" s="20"/>
      <c r="F153" s="21" t="str">
        <f aca="false">IF(OR(B153="",E153=""),"",ROUND(IF(D153="",1,D153)*E153,2))</f>
        <v/>
      </c>
      <c r="G153" s="21" t="str">
        <f aca="false">IF(F153="","",SUMIFS($F$5:F153,$B$5:B153,"&gt;="&amp;DATE(YEAR(B153),MONTH(B153),1),$B$5:B153,"&lt;"&amp;DATE(YEAR(B153),MONTH(B153)+1,1)))</f>
        <v/>
      </c>
      <c r="H153" s="19"/>
      <c r="I153" s="22"/>
      <c r="J153" s="19"/>
      <c r="K153" s="19"/>
      <c r="L153" s="22"/>
      <c r="M153" s="19"/>
      <c r="N153" s="18"/>
      <c r="O153" s="23" t="str">
        <f aca="false">IF(I153="","",I153&amp;"#"&amp;COUNTIF($I$5:I153,I153))</f>
        <v/>
      </c>
    </row>
    <row r="154" customFormat="false" ht="15" hidden="false" customHeight="false" outlineLevel="0" collapsed="false">
      <c r="A154" s="17" t="str">
        <f aca="false">IF(F154="","",COUNT($F$5:F154))</f>
        <v/>
      </c>
      <c r="B154" s="18"/>
      <c r="C154" s="19"/>
      <c r="D154" s="19"/>
      <c r="E154" s="20"/>
      <c r="F154" s="21" t="str">
        <f aca="false">IF(OR(B154="",E154=""),"",ROUND(IF(D154="",1,D154)*E154,2))</f>
        <v/>
      </c>
      <c r="G154" s="21" t="str">
        <f aca="false">IF(F154="","",SUMIFS($F$5:F154,$B$5:B154,"&gt;="&amp;DATE(YEAR(B154),MONTH(B154),1),$B$5:B154,"&lt;"&amp;DATE(YEAR(B154),MONTH(B154)+1,1)))</f>
        <v/>
      </c>
      <c r="H154" s="19"/>
      <c r="I154" s="22"/>
      <c r="J154" s="19"/>
      <c r="K154" s="19"/>
      <c r="L154" s="22"/>
      <c r="M154" s="19"/>
      <c r="N154" s="18"/>
      <c r="O154" s="23" t="str">
        <f aca="false">IF(I154="","",I154&amp;"#"&amp;COUNTIF($I$5:I154,I154))</f>
        <v/>
      </c>
    </row>
    <row r="155" customFormat="false" ht="15" hidden="false" customHeight="false" outlineLevel="0" collapsed="false">
      <c r="A155" s="17" t="str">
        <f aca="false">IF(F155="","",COUNT($F$5:F155))</f>
        <v/>
      </c>
      <c r="B155" s="18"/>
      <c r="C155" s="19"/>
      <c r="D155" s="19"/>
      <c r="E155" s="20"/>
      <c r="F155" s="21" t="str">
        <f aca="false">IF(OR(B155="",E155=""),"",ROUND(IF(D155="",1,D155)*E155,2))</f>
        <v/>
      </c>
      <c r="G155" s="21" t="str">
        <f aca="false">IF(F155="","",SUMIFS($F$5:F155,$B$5:B155,"&gt;="&amp;DATE(YEAR(B155),MONTH(B155),1),$B$5:B155,"&lt;"&amp;DATE(YEAR(B155),MONTH(B155)+1,1)))</f>
        <v/>
      </c>
      <c r="H155" s="19"/>
      <c r="I155" s="22"/>
      <c r="J155" s="19"/>
      <c r="K155" s="19"/>
      <c r="L155" s="22"/>
      <c r="M155" s="19"/>
      <c r="N155" s="18"/>
      <c r="O155" s="23" t="str">
        <f aca="false">IF(I155="","",I155&amp;"#"&amp;COUNTIF($I$5:I155,I155))</f>
        <v/>
      </c>
    </row>
    <row r="156" customFormat="false" ht="15" hidden="false" customHeight="false" outlineLevel="0" collapsed="false">
      <c r="A156" s="17" t="str">
        <f aca="false">IF(F156="","",COUNT($F$5:F156))</f>
        <v/>
      </c>
      <c r="B156" s="18"/>
      <c r="C156" s="19"/>
      <c r="D156" s="19"/>
      <c r="E156" s="20"/>
      <c r="F156" s="21" t="str">
        <f aca="false">IF(OR(B156="",E156=""),"",ROUND(IF(D156="",1,D156)*E156,2))</f>
        <v/>
      </c>
      <c r="G156" s="21" t="str">
        <f aca="false">IF(F156="","",SUMIFS($F$5:F156,$B$5:B156,"&gt;="&amp;DATE(YEAR(B156),MONTH(B156),1),$B$5:B156,"&lt;"&amp;DATE(YEAR(B156),MONTH(B156)+1,1)))</f>
        <v/>
      </c>
      <c r="H156" s="19"/>
      <c r="I156" s="22"/>
      <c r="J156" s="19"/>
      <c r="K156" s="19"/>
      <c r="L156" s="22"/>
      <c r="M156" s="19"/>
      <c r="N156" s="18"/>
      <c r="O156" s="23" t="str">
        <f aca="false">IF(I156="","",I156&amp;"#"&amp;COUNTIF($I$5:I156,I156))</f>
        <v/>
      </c>
    </row>
    <row r="157" customFormat="false" ht="15" hidden="false" customHeight="false" outlineLevel="0" collapsed="false">
      <c r="A157" s="17" t="str">
        <f aca="false">IF(F157="","",COUNT($F$5:F157))</f>
        <v/>
      </c>
      <c r="B157" s="18"/>
      <c r="C157" s="19"/>
      <c r="D157" s="19"/>
      <c r="E157" s="20"/>
      <c r="F157" s="21" t="str">
        <f aca="false">IF(OR(B157="",E157=""),"",ROUND(IF(D157="",1,D157)*E157,2))</f>
        <v/>
      </c>
      <c r="G157" s="21" t="str">
        <f aca="false">IF(F157="","",SUMIFS($F$5:F157,$B$5:B157,"&gt;="&amp;DATE(YEAR(B157),MONTH(B157),1),$B$5:B157,"&lt;"&amp;DATE(YEAR(B157),MONTH(B157)+1,1)))</f>
        <v/>
      </c>
      <c r="H157" s="19"/>
      <c r="I157" s="22"/>
      <c r="J157" s="19"/>
      <c r="K157" s="19"/>
      <c r="L157" s="22"/>
      <c r="M157" s="19"/>
      <c r="N157" s="18"/>
      <c r="O157" s="23" t="str">
        <f aca="false">IF(I157="","",I157&amp;"#"&amp;COUNTIF($I$5:I157,I157))</f>
        <v/>
      </c>
    </row>
    <row r="158" customFormat="false" ht="15" hidden="false" customHeight="false" outlineLevel="0" collapsed="false">
      <c r="A158" s="17" t="str">
        <f aca="false">IF(F158="","",COUNT($F$5:F158))</f>
        <v/>
      </c>
      <c r="B158" s="18"/>
      <c r="C158" s="19"/>
      <c r="D158" s="19"/>
      <c r="E158" s="20"/>
      <c r="F158" s="21" t="str">
        <f aca="false">IF(OR(B158="",E158=""),"",ROUND(IF(D158="",1,D158)*E158,2))</f>
        <v/>
      </c>
      <c r="G158" s="21" t="str">
        <f aca="false">IF(F158="","",SUMIFS($F$5:F158,$B$5:B158,"&gt;="&amp;DATE(YEAR(B158),MONTH(B158),1),$B$5:B158,"&lt;"&amp;DATE(YEAR(B158),MONTH(B158)+1,1)))</f>
        <v/>
      </c>
      <c r="H158" s="19"/>
      <c r="I158" s="22"/>
      <c r="J158" s="19"/>
      <c r="K158" s="19"/>
      <c r="L158" s="22"/>
      <c r="M158" s="19"/>
      <c r="N158" s="18"/>
      <c r="O158" s="23" t="str">
        <f aca="false">IF(I158="","",I158&amp;"#"&amp;COUNTIF($I$5:I158,I158))</f>
        <v/>
      </c>
    </row>
    <row r="159" customFormat="false" ht="15" hidden="false" customHeight="false" outlineLevel="0" collapsed="false">
      <c r="A159" s="17" t="str">
        <f aca="false">IF(F159="","",COUNT($F$5:F159))</f>
        <v/>
      </c>
      <c r="B159" s="18"/>
      <c r="C159" s="19"/>
      <c r="D159" s="19"/>
      <c r="E159" s="20"/>
      <c r="F159" s="21" t="str">
        <f aca="false">IF(OR(B159="",E159=""),"",ROUND(IF(D159="",1,D159)*E159,2))</f>
        <v/>
      </c>
      <c r="G159" s="21" t="str">
        <f aca="false">IF(F159="","",SUMIFS($F$5:F159,$B$5:B159,"&gt;="&amp;DATE(YEAR(B159),MONTH(B159),1),$B$5:B159,"&lt;"&amp;DATE(YEAR(B159),MONTH(B159)+1,1)))</f>
        <v/>
      </c>
      <c r="H159" s="19"/>
      <c r="I159" s="22"/>
      <c r="J159" s="19"/>
      <c r="K159" s="19"/>
      <c r="L159" s="22"/>
      <c r="M159" s="19"/>
      <c r="N159" s="18"/>
      <c r="O159" s="23" t="str">
        <f aca="false">IF(I159="","",I159&amp;"#"&amp;COUNTIF($I$5:I159,I159))</f>
        <v/>
      </c>
    </row>
    <row r="160" customFormat="false" ht="15" hidden="false" customHeight="false" outlineLevel="0" collapsed="false">
      <c r="A160" s="17" t="str">
        <f aca="false">IF(F160="","",COUNT($F$5:F160))</f>
        <v/>
      </c>
      <c r="B160" s="18"/>
      <c r="C160" s="19"/>
      <c r="D160" s="19"/>
      <c r="E160" s="20"/>
      <c r="F160" s="21" t="str">
        <f aca="false">IF(OR(B160="",E160=""),"",ROUND(IF(D160="",1,D160)*E160,2))</f>
        <v/>
      </c>
      <c r="G160" s="21" t="str">
        <f aca="false">IF(F160="","",SUMIFS($F$5:F160,$B$5:B160,"&gt;="&amp;DATE(YEAR(B160),MONTH(B160),1),$B$5:B160,"&lt;"&amp;DATE(YEAR(B160),MONTH(B160)+1,1)))</f>
        <v/>
      </c>
      <c r="H160" s="19"/>
      <c r="I160" s="22"/>
      <c r="J160" s="19"/>
      <c r="K160" s="19"/>
      <c r="L160" s="22"/>
      <c r="M160" s="19"/>
      <c r="N160" s="18"/>
      <c r="O160" s="23" t="str">
        <f aca="false">IF(I160="","",I160&amp;"#"&amp;COUNTIF($I$5:I160,I160))</f>
        <v/>
      </c>
    </row>
    <row r="161" customFormat="false" ht="15" hidden="false" customHeight="false" outlineLevel="0" collapsed="false">
      <c r="A161" s="17" t="str">
        <f aca="false">IF(F161="","",COUNT($F$5:F161))</f>
        <v/>
      </c>
      <c r="B161" s="18"/>
      <c r="C161" s="19"/>
      <c r="D161" s="19"/>
      <c r="E161" s="20"/>
      <c r="F161" s="21" t="str">
        <f aca="false">IF(OR(B161="",E161=""),"",ROUND(IF(D161="",1,D161)*E161,2))</f>
        <v/>
      </c>
      <c r="G161" s="21" t="str">
        <f aca="false">IF(F161="","",SUMIFS($F$5:F161,$B$5:B161,"&gt;="&amp;DATE(YEAR(B161),MONTH(B161),1),$B$5:B161,"&lt;"&amp;DATE(YEAR(B161),MONTH(B161)+1,1)))</f>
        <v/>
      </c>
      <c r="H161" s="19"/>
      <c r="I161" s="22"/>
      <c r="J161" s="19"/>
      <c r="K161" s="19"/>
      <c r="L161" s="22"/>
      <c r="M161" s="19"/>
      <c r="N161" s="18"/>
      <c r="O161" s="23" t="str">
        <f aca="false">IF(I161="","",I161&amp;"#"&amp;COUNTIF($I$5:I161,I161))</f>
        <v/>
      </c>
    </row>
    <row r="162" customFormat="false" ht="15" hidden="false" customHeight="false" outlineLevel="0" collapsed="false">
      <c r="A162" s="17" t="str">
        <f aca="false">IF(F162="","",COUNT($F$5:F162))</f>
        <v/>
      </c>
      <c r="B162" s="18"/>
      <c r="C162" s="19"/>
      <c r="D162" s="19"/>
      <c r="E162" s="20"/>
      <c r="F162" s="21" t="str">
        <f aca="false">IF(OR(B162="",E162=""),"",ROUND(IF(D162="",1,D162)*E162,2))</f>
        <v/>
      </c>
      <c r="G162" s="21" t="str">
        <f aca="false">IF(F162="","",SUMIFS($F$5:F162,$B$5:B162,"&gt;="&amp;DATE(YEAR(B162),MONTH(B162),1),$B$5:B162,"&lt;"&amp;DATE(YEAR(B162),MONTH(B162)+1,1)))</f>
        <v/>
      </c>
      <c r="H162" s="19"/>
      <c r="I162" s="22"/>
      <c r="J162" s="19"/>
      <c r="K162" s="19"/>
      <c r="L162" s="22"/>
      <c r="M162" s="19"/>
      <c r="N162" s="18"/>
      <c r="O162" s="23" t="str">
        <f aca="false">IF(I162="","",I162&amp;"#"&amp;COUNTIF($I$5:I162,I162))</f>
        <v/>
      </c>
    </row>
    <row r="163" customFormat="false" ht="15" hidden="false" customHeight="false" outlineLevel="0" collapsed="false">
      <c r="A163" s="17" t="str">
        <f aca="false">IF(F163="","",COUNT($F$5:F163))</f>
        <v/>
      </c>
      <c r="B163" s="18"/>
      <c r="C163" s="19"/>
      <c r="D163" s="19"/>
      <c r="E163" s="20"/>
      <c r="F163" s="21" t="str">
        <f aca="false">IF(OR(B163="",E163=""),"",ROUND(IF(D163="",1,D163)*E163,2))</f>
        <v/>
      </c>
      <c r="G163" s="21" t="str">
        <f aca="false">IF(F163="","",SUMIFS($F$5:F163,$B$5:B163,"&gt;="&amp;DATE(YEAR(B163),MONTH(B163),1),$B$5:B163,"&lt;"&amp;DATE(YEAR(B163),MONTH(B163)+1,1)))</f>
        <v/>
      </c>
      <c r="H163" s="19"/>
      <c r="I163" s="22"/>
      <c r="J163" s="19"/>
      <c r="K163" s="19"/>
      <c r="L163" s="22"/>
      <c r="M163" s="19"/>
      <c r="N163" s="18"/>
      <c r="O163" s="23" t="str">
        <f aca="false">IF(I163="","",I163&amp;"#"&amp;COUNTIF($I$5:I163,I163))</f>
        <v/>
      </c>
    </row>
    <row r="164" customFormat="false" ht="15" hidden="false" customHeight="false" outlineLevel="0" collapsed="false">
      <c r="A164" s="17" t="str">
        <f aca="false">IF(F164="","",COUNT($F$5:F164))</f>
        <v/>
      </c>
      <c r="B164" s="18"/>
      <c r="C164" s="19"/>
      <c r="D164" s="19"/>
      <c r="E164" s="20"/>
      <c r="F164" s="21" t="str">
        <f aca="false">IF(OR(B164="",E164=""),"",ROUND(IF(D164="",1,D164)*E164,2))</f>
        <v/>
      </c>
      <c r="G164" s="21" t="str">
        <f aca="false">IF(F164="","",SUMIFS($F$5:F164,$B$5:B164,"&gt;="&amp;DATE(YEAR(B164),MONTH(B164),1),$B$5:B164,"&lt;"&amp;DATE(YEAR(B164),MONTH(B164)+1,1)))</f>
        <v/>
      </c>
      <c r="H164" s="19"/>
      <c r="I164" s="22"/>
      <c r="J164" s="19"/>
      <c r="K164" s="19"/>
      <c r="L164" s="22"/>
      <c r="M164" s="19"/>
      <c r="N164" s="18"/>
      <c r="O164" s="23" t="str">
        <f aca="false">IF(I164="","",I164&amp;"#"&amp;COUNTIF($I$5:I164,I164))</f>
        <v/>
      </c>
    </row>
    <row r="165" customFormat="false" ht="15" hidden="false" customHeight="false" outlineLevel="0" collapsed="false">
      <c r="A165" s="17" t="str">
        <f aca="false">IF(F165="","",COUNT($F$5:F165))</f>
        <v/>
      </c>
      <c r="B165" s="18"/>
      <c r="C165" s="19"/>
      <c r="D165" s="19"/>
      <c r="E165" s="20"/>
      <c r="F165" s="21" t="str">
        <f aca="false">IF(OR(B165="",E165=""),"",ROUND(IF(D165="",1,D165)*E165,2))</f>
        <v/>
      </c>
      <c r="G165" s="21" t="str">
        <f aca="false">IF(F165="","",SUMIFS($F$5:F165,$B$5:B165,"&gt;="&amp;DATE(YEAR(B165),MONTH(B165),1),$B$5:B165,"&lt;"&amp;DATE(YEAR(B165),MONTH(B165)+1,1)))</f>
        <v/>
      </c>
      <c r="H165" s="19"/>
      <c r="I165" s="22"/>
      <c r="J165" s="19"/>
      <c r="K165" s="19"/>
      <c r="L165" s="22"/>
      <c r="M165" s="19"/>
      <c r="N165" s="18"/>
      <c r="O165" s="23" t="str">
        <f aca="false">IF(I165="","",I165&amp;"#"&amp;COUNTIF($I$5:I165,I165))</f>
        <v/>
      </c>
    </row>
    <row r="166" customFormat="false" ht="15" hidden="false" customHeight="false" outlineLevel="0" collapsed="false">
      <c r="A166" s="17" t="str">
        <f aca="false">IF(F166="","",COUNT($F$5:F166))</f>
        <v/>
      </c>
      <c r="B166" s="18"/>
      <c r="C166" s="19"/>
      <c r="D166" s="19"/>
      <c r="E166" s="20"/>
      <c r="F166" s="21" t="str">
        <f aca="false">IF(OR(B166="",E166=""),"",ROUND(IF(D166="",1,D166)*E166,2))</f>
        <v/>
      </c>
      <c r="G166" s="21" t="str">
        <f aca="false">IF(F166="","",SUMIFS($F$5:F166,$B$5:B166,"&gt;="&amp;DATE(YEAR(B166),MONTH(B166),1),$B$5:B166,"&lt;"&amp;DATE(YEAR(B166),MONTH(B166)+1,1)))</f>
        <v/>
      </c>
      <c r="H166" s="19"/>
      <c r="I166" s="22"/>
      <c r="J166" s="19"/>
      <c r="K166" s="19"/>
      <c r="L166" s="22"/>
      <c r="M166" s="19"/>
      <c r="N166" s="18"/>
      <c r="O166" s="23" t="str">
        <f aca="false">IF(I166="","",I166&amp;"#"&amp;COUNTIF($I$5:I166,I166))</f>
        <v/>
      </c>
    </row>
    <row r="167" customFormat="false" ht="15" hidden="false" customHeight="false" outlineLevel="0" collapsed="false">
      <c r="A167" s="17" t="str">
        <f aca="false">IF(F167="","",COUNT($F$5:F167))</f>
        <v/>
      </c>
      <c r="B167" s="18"/>
      <c r="C167" s="19"/>
      <c r="D167" s="19"/>
      <c r="E167" s="20"/>
      <c r="F167" s="21" t="str">
        <f aca="false">IF(OR(B167="",E167=""),"",ROUND(IF(D167="",1,D167)*E167,2))</f>
        <v/>
      </c>
      <c r="G167" s="21" t="str">
        <f aca="false">IF(F167="","",SUMIFS($F$5:F167,$B$5:B167,"&gt;="&amp;DATE(YEAR(B167),MONTH(B167),1),$B$5:B167,"&lt;"&amp;DATE(YEAR(B167),MONTH(B167)+1,1)))</f>
        <v/>
      </c>
      <c r="H167" s="19"/>
      <c r="I167" s="22"/>
      <c r="J167" s="19"/>
      <c r="K167" s="19"/>
      <c r="L167" s="22"/>
      <c r="M167" s="19"/>
      <c r="N167" s="18"/>
      <c r="O167" s="23" t="str">
        <f aca="false">IF(I167="","",I167&amp;"#"&amp;COUNTIF($I$5:I167,I167))</f>
        <v/>
      </c>
    </row>
    <row r="168" customFormat="false" ht="15" hidden="false" customHeight="false" outlineLevel="0" collapsed="false">
      <c r="A168" s="17" t="str">
        <f aca="false">IF(F168="","",COUNT($F$5:F168))</f>
        <v/>
      </c>
      <c r="B168" s="18"/>
      <c r="C168" s="19"/>
      <c r="D168" s="19"/>
      <c r="E168" s="20"/>
      <c r="F168" s="21" t="str">
        <f aca="false">IF(OR(B168="",E168=""),"",ROUND(IF(D168="",1,D168)*E168,2))</f>
        <v/>
      </c>
      <c r="G168" s="21" t="str">
        <f aca="false">IF(F168="","",SUMIFS($F$5:F168,$B$5:B168,"&gt;="&amp;DATE(YEAR(B168),MONTH(B168),1),$B$5:B168,"&lt;"&amp;DATE(YEAR(B168),MONTH(B168)+1,1)))</f>
        <v/>
      </c>
      <c r="H168" s="19"/>
      <c r="I168" s="22"/>
      <c r="J168" s="19"/>
      <c r="K168" s="19"/>
      <c r="L168" s="22"/>
      <c r="M168" s="19"/>
      <c r="N168" s="18"/>
      <c r="O168" s="23" t="str">
        <f aca="false">IF(I168="","",I168&amp;"#"&amp;COUNTIF($I$5:I168,I168))</f>
        <v/>
      </c>
    </row>
    <row r="169" customFormat="false" ht="15" hidden="false" customHeight="false" outlineLevel="0" collapsed="false">
      <c r="A169" s="17" t="str">
        <f aca="false">IF(F169="","",COUNT($F$5:F169))</f>
        <v/>
      </c>
      <c r="B169" s="18"/>
      <c r="C169" s="19"/>
      <c r="D169" s="19"/>
      <c r="E169" s="20"/>
      <c r="F169" s="21" t="str">
        <f aca="false">IF(OR(B169="",E169=""),"",ROUND(IF(D169="",1,D169)*E169,2))</f>
        <v/>
      </c>
      <c r="G169" s="21" t="str">
        <f aca="false">IF(F169="","",SUMIFS($F$5:F169,$B$5:B169,"&gt;="&amp;DATE(YEAR(B169),MONTH(B169),1),$B$5:B169,"&lt;"&amp;DATE(YEAR(B169),MONTH(B169)+1,1)))</f>
        <v/>
      </c>
      <c r="H169" s="19"/>
      <c r="I169" s="22"/>
      <c r="J169" s="19"/>
      <c r="K169" s="19"/>
      <c r="L169" s="22"/>
      <c r="M169" s="19"/>
      <c r="N169" s="18"/>
      <c r="O169" s="23" t="str">
        <f aca="false">IF(I169="","",I169&amp;"#"&amp;COUNTIF($I$5:I169,I169))</f>
        <v/>
      </c>
    </row>
    <row r="170" customFormat="false" ht="15" hidden="false" customHeight="false" outlineLevel="0" collapsed="false">
      <c r="A170" s="17" t="str">
        <f aca="false">IF(F170="","",COUNT($F$5:F170))</f>
        <v/>
      </c>
      <c r="B170" s="18"/>
      <c r="C170" s="19"/>
      <c r="D170" s="19"/>
      <c r="E170" s="20"/>
      <c r="F170" s="21" t="str">
        <f aca="false">IF(OR(B170="",E170=""),"",ROUND(IF(D170="",1,D170)*E170,2))</f>
        <v/>
      </c>
      <c r="G170" s="21" t="str">
        <f aca="false">IF(F170="","",SUMIFS($F$5:F170,$B$5:B170,"&gt;="&amp;DATE(YEAR(B170),MONTH(B170),1),$B$5:B170,"&lt;"&amp;DATE(YEAR(B170),MONTH(B170)+1,1)))</f>
        <v/>
      </c>
      <c r="H170" s="19"/>
      <c r="I170" s="22"/>
      <c r="J170" s="19"/>
      <c r="K170" s="19"/>
      <c r="L170" s="22"/>
      <c r="M170" s="19"/>
      <c r="N170" s="18"/>
      <c r="O170" s="23" t="str">
        <f aca="false">IF(I170="","",I170&amp;"#"&amp;COUNTIF($I$5:I170,I170))</f>
        <v/>
      </c>
    </row>
    <row r="171" customFormat="false" ht="15" hidden="false" customHeight="false" outlineLevel="0" collapsed="false">
      <c r="A171" s="17" t="str">
        <f aca="false">IF(F171="","",COUNT($F$5:F171))</f>
        <v/>
      </c>
      <c r="B171" s="18"/>
      <c r="C171" s="19"/>
      <c r="D171" s="19"/>
      <c r="E171" s="20"/>
      <c r="F171" s="21" t="str">
        <f aca="false">IF(OR(B171="",E171=""),"",ROUND(IF(D171="",1,D171)*E171,2))</f>
        <v/>
      </c>
      <c r="G171" s="21" t="str">
        <f aca="false">IF(F171="","",SUMIFS($F$5:F171,$B$5:B171,"&gt;="&amp;DATE(YEAR(B171),MONTH(B171),1),$B$5:B171,"&lt;"&amp;DATE(YEAR(B171),MONTH(B171)+1,1)))</f>
        <v/>
      </c>
      <c r="H171" s="19"/>
      <c r="I171" s="22"/>
      <c r="J171" s="19"/>
      <c r="K171" s="19"/>
      <c r="L171" s="22"/>
      <c r="M171" s="19"/>
      <c r="N171" s="18"/>
      <c r="O171" s="23" t="str">
        <f aca="false">IF(I171="","",I171&amp;"#"&amp;COUNTIF($I$5:I171,I171))</f>
        <v/>
      </c>
    </row>
    <row r="172" customFormat="false" ht="15" hidden="false" customHeight="false" outlineLevel="0" collapsed="false">
      <c r="A172" s="17" t="str">
        <f aca="false">IF(F172="","",COUNT($F$5:F172))</f>
        <v/>
      </c>
      <c r="B172" s="18"/>
      <c r="C172" s="19"/>
      <c r="D172" s="19"/>
      <c r="E172" s="20"/>
      <c r="F172" s="21" t="str">
        <f aca="false">IF(OR(B172="",E172=""),"",ROUND(IF(D172="",1,D172)*E172,2))</f>
        <v/>
      </c>
      <c r="G172" s="21" t="str">
        <f aca="false">IF(F172="","",SUMIFS($F$5:F172,$B$5:B172,"&gt;="&amp;DATE(YEAR(B172),MONTH(B172),1),$B$5:B172,"&lt;"&amp;DATE(YEAR(B172),MONTH(B172)+1,1)))</f>
        <v/>
      </c>
      <c r="H172" s="19"/>
      <c r="I172" s="22"/>
      <c r="J172" s="19"/>
      <c r="K172" s="19"/>
      <c r="L172" s="22"/>
      <c r="M172" s="19"/>
      <c r="N172" s="18"/>
      <c r="O172" s="23" t="str">
        <f aca="false">IF(I172="","",I172&amp;"#"&amp;COUNTIF($I$5:I172,I172))</f>
        <v/>
      </c>
    </row>
    <row r="173" customFormat="false" ht="15" hidden="false" customHeight="false" outlineLevel="0" collapsed="false">
      <c r="A173" s="17" t="str">
        <f aca="false">IF(F173="","",COUNT($F$5:F173))</f>
        <v/>
      </c>
      <c r="B173" s="18"/>
      <c r="C173" s="19"/>
      <c r="D173" s="19"/>
      <c r="E173" s="20"/>
      <c r="F173" s="21" t="str">
        <f aca="false">IF(OR(B173="",E173=""),"",ROUND(IF(D173="",1,D173)*E173,2))</f>
        <v/>
      </c>
      <c r="G173" s="21" t="str">
        <f aca="false">IF(F173="","",SUMIFS($F$5:F173,$B$5:B173,"&gt;="&amp;DATE(YEAR(B173),MONTH(B173),1),$B$5:B173,"&lt;"&amp;DATE(YEAR(B173),MONTH(B173)+1,1)))</f>
        <v/>
      </c>
      <c r="H173" s="19"/>
      <c r="I173" s="22"/>
      <c r="J173" s="19"/>
      <c r="K173" s="19"/>
      <c r="L173" s="22"/>
      <c r="M173" s="19"/>
      <c r="N173" s="18"/>
      <c r="O173" s="23" t="str">
        <f aca="false">IF(I173="","",I173&amp;"#"&amp;COUNTIF($I$5:I173,I173))</f>
        <v/>
      </c>
    </row>
    <row r="174" customFormat="false" ht="15" hidden="false" customHeight="false" outlineLevel="0" collapsed="false">
      <c r="A174" s="17" t="str">
        <f aca="false">IF(F174="","",COUNT($F$5:F174))</f>
        <v/>
      </c>
      <c r="B174" s="18"/>
      <c r="C174" s="19"/>
      <c r="D174" s="19"/>
      <c r="E174" s="20"/>
      <c r="F174" s="21" t="str">
        <f aca="false">IF(OR(B174="",E174=""),"",ROUND(IF(D174="",1,D174)*E174,2))</f>
        <v/>
      </c>
      <c r="G174" s="21" t="str">
        <f aca="false">IF(F174="","",SUMIFS($F$5:F174,$B$5:B174,"&gt;="&amp;DATE(YEAR(B174),MONTH(B174),1),$B$5:B174,"&lt;"&amp;DATE(YEAR(B174),MONTH(B174)+1,1)))</f>
        <v/>
      </c>
      <c r="H174" s="19"/>
      <c r="I174" s="22"/>
      <c r="J174" s="19"/>
      <c r="K174" s="19"/>
      <c r="L174" s="22"/>
      <c r="M174" s="19"/>
      <c r="N174" s="18"/>
      <c r="O174" s="23" t="str">
        <f aca="false">IF(I174="","",I174&amp;"#"&amp;COUNTIF($I$5:I174,I174))</f>
        <v/>
      </c>
    </row>
    <row r="175" customFormat="false" ht="15" hidden="false" customHeight="false" outlineLevel="0" collapsed="false">
      <c r="A175" s="17" t="str">
        <f aca="false">IF(F175="","",COUNT($F$5:F175))</f>
        <v/>
      </c>
      <c r="B175" s="18"/>
      <c r="C175" s="19"/>
      <c r="D175" s="19"/>
      <c r="E175" s="20"/>
      <c r="F175" s="21" t="str">
        <f aca="false">IF(OR(B175="",E175=""),"",ROUND(IF(D175="",1,D175)*E175,2))</f>
        <v/>
      </c>
      <c r="G175" s="21" t="str">
        <f aca="false">IF(F175="","",SUMIFS($F$5:F175,$B$5:B175,"&gt;="&amp;DATE(YEAR(B175),MONTH(B175),1),$B$5:B175,"&lt;"&amp;DATE(YEAR(B175),MONTH(B175)+1,1)))</f>
        <v/>
      </c>
      <c r="H175" s="19"/>
      <c r="I175" s="22"/>
      <c r="J175" s="19"/>
      <c r="K175" s="19"/>
      <c r="L175" s="22"/>
      <c r="M175" s="19"/>
      <c r="N175" s="18"/>
      <c r="O175" s="23" t="str">
        <f aca="false">IF(I175="","",I175&amp;"#"&amp;COUNTIF($I$5:I175,I175))</f>
        <v/>
      </c>
    </row>
    <row r="176" customFormat="false" ht="15" hidden="false" customHeight="false" outlineLevel="0" collapsed="false">
      <c r="A176" s="17" t="str">
        <f aca="false">IF(F176="","",COUNT($F$5:F176))</f>
        <v/>
      </c>
      <c r="B176" s="18"/>
      <c r="C176" s="19"/>
      <c r="D176" s="19"/>
      <c r="E176" s="20"/>
      <c r="F176" s="21" t="str">
        <f aca="false">IF(OR(B176="",E176=""),"",ROUND(IF(D176="",1,D176)*E176,2))</f>
        <v/>
      </c>
      <c r="G176" s="21" t="str">
        <f aca="false">IF(F176="","",SUMIFS($F$5:F176,$B$5:B176,"&gt;="&amp;DATE(YEAR(B176),MONTH(B176),1),$B$5:B176,"&lt;"&amp;DATE(YEAR(B176),MONTH(B176)+1,1)))</f>
        <v/>
      </c>
      <c r="H176" s="19"/>
      <c r="I176" s="22"/>
      <c r="J176" s="19"/>
      <c r="K176" s="19"/>
      <c r="L176" s="22"/>
      <c r="M176" s="19"/>
      <c r="N176" s="18"/>
      <c r="O176" s="23" t="str">
        <f aca="false">IF(I176="","",I176&amp;"#"&amp;COUNTIF($I$5:I176,I176))</f>
        <v/>
      </c>
    </row>
    <row r="177" customFormat="false" ht="15" hidden="false" customHeight="false" outlineLevel="0" collapsed="false">
      <c r="A177" s="17" t="str">
        <f aca="false">IF(F177="","",COUNT($F$5:F177))</f>
        <v/>
      </c>
      <c r="B177" s="18"/>
      <c r="C177" s="19"/>
      <c r="D177" s="19"/>
      <c r="E177" s="20"/>
      <c r="F177" s="21" t="str">
        <f aca="false">IF(OR(B177="",E177=""),"",ROUND(IF(D177="",1,D177)*E177,2))</f>
        <v/>
      </c>
      <c r="G177" s="21" t="str">
        <f aca="false">IF(F177="","",SUMIFS($F$5:F177,$B$5:B177,"&gt;="&amp;DATE(YEAR(B177),MONTH(B177),1),$B$5:B177,"&lt;"&amp;DATE(YEAR(B177),MONTH(B177)+1,1)))</f>
        <v/>
      </c>
      <c r="H177" s="19"/>
      <c r="I177" s="22"/>
      <c r="J177" s="19"/>
      <c r="K177" s="19"/>
      <c r="L177" s="22"/>
      <c r="M177" s="19"/>
      <c r="N177" s="18"/>
      <c r="O177" s="23" t="str">
        <f aca="false">IF(I177="","",I177&amp;"#"&amp;COUNTIF($I$5:I177,I177))</f>
        <v/>
      </c>
    </row>
    <row r="178" customFormat="false" ht="15" hidden="false" customHeight="false" outlineLevel="0" collapsed="false">
      <c r="A178" s="17" t="str">
        <f aca="false">IF(F178="","",COUNT($F$5:F178))</f>
        <v/>
      </c>
      <c r="B178" s="18"/>
      <c r="C178" s="19"/>
      <c r="D178" s="19"/>
      <c r="E178" s="20"/>
      <c r="F178" s="21" t="str">
        <f aca="false">IF(OR(B178="",E178=""),"",ROUND(IF(D178="",1,D178)*E178,2))</f>
        <v/>
      </c>
      <c r="G178" s="21" t="str">
        <f aca="false">IF(F178="","",SUMIFS($F$5:F178,$B$5:B178,"&gt;="&amp;DATE(YEAR(B178),MONTH(B178),1),$B$5:B178,"&lt;"&amp;DATE(YEAR(B178),MONTH(B178)+1,1)))</f>
        <v/>
      </c>
      <c r="H178" s="19"/>
      <c r="I178" s="22"/>
      <c r="J178" s="19"/>
      <c r="K178" s="19"/>
      <c r="L178" s="22"/>
      <c r="M178" s="19"/>
      <c r="N178" s="18"/>
      <c r="O178" s="23" t="str">
        <f aca="false">IF(I178="","",I178&amp;"#"&amp;COUNTIF($I$5:I178,I178))</f>
        <v/>
      </c>
    </row>
    <row r="179" customFormat="false" ht="15" hidden="false" customHeight="false" outlineLevel="0" collapsed="false">
      <c r="A179" s="17" t="str">
        <f aca="false">IF(F179="","",COUNT($F$5:F179))</f>
        <v/>
      </c>
      <c r="B179" s="18"/>
      <c r="C179" s="19"/>
      <c r="D179" s="19"/>
      <c r="E179" s="20"/>
      <c r="F179" s="21" t="str">
        <f aca="false">IF(OR(B179="",E179=""),"",ROUND(IF(D179="",1,D179)*E179,2))</f>
        <v/>
      </c>
      <c r="G179" s="21" t="str">
        <f aca="false">IF(F179="","",SUMIFS($F$5:F179,$B$5:B179,"&gt;="&amp;DATE(YEAR(B179),MONTH(B179),1),$B$5:B179,"&lt;"&amp;DATE(YEAR(B179),MONTH(B179)+1,1)))</f>
        <v/>
      </c>
      <c r="H179" s="19"/>
      <c r="I179" s="22"/>
      <c r="J179" s="19"/>
      <c r="K179" s="19"/>
      <c r="L179" s="22"/>
      <c r="M179" s="19"/>
      <c r="N179" s="18"/>
      <c r="O179" s="23" t="str">
        <f aca="false">IF(I179="","",I179&amp;"#"&amp;COUNTIF($I$5:I179,I179))</f>
        <v/>
      </c>
    </row>
    <row r="180" customFormat="false" ht="15" hidden="false" customHeight="false" outlineLevel="0" collapsed="false">
      <c r="A180" s="17" t="str">
        <f aca="false">IF(F180="","",COUNT($F$5:F180))</f>
        <v/>
      </c>
      <c r="B180" s="18"/>
      <c r="C180" s="19"/>
      <c r="D180" s="19"/>
      <c r="E180" s="20"/>
      <c r="F180" s="21" t="str">
        <f aca="false">IF(OR(B180="",E180=""),"",ROUND(IF(D180="",1,D180)*E180,2))</f>
        <v/>
      </c>
      <c r="G180" s="21" t="str">
        <f aca="false">IF(F180="","",SUMIFS($F$5:F180,$B$5:B180,"&gt;="&amp;DATE(YEAR(B180),MONTH(B180),1),$B$5:B180,"&lt;"&amp;DATE(YEAR(B180),MONTH(B180)+1,1)))</f>
        <v/>
      </c>
      <c r="H180" s="19"/>
      <c r="I180" s="22"/>
      <c r="J180" s="19"/>
      <c r="K180" s="19"/>
      <c r="L180" s="22"/>
      <c r="M180" s="19"/>
      <c r="N180" s="18"/>
      <c r="O180" s="23" t="str">
        <f aca="false">IF(I180="","",I180&amp;"#"&amp;COUNTIF($I$5:I180,I180))</f>
        <v/>
      </c>
    </row>
    <row r="181" customFormat="false" ht="15" hidden="false" customHeight="false" outlineLevel="0" collapsed="false">
      <c r="A181" s="17" t="str">
        <f aca="false">IF(F181="","",COUNT($F$5:F181))</f>
        <v/>
      </c>
      <c r="B181" s="18"/>
      <c r="C181" s="19"/>
      <c r="D181" s="19"/>
      <c r="E181" s="20"/>
      <c r="F181" s="21" t="str">
        <f aca="false">IF(OR(B181="",E181=""),"",ROUND(IF(D181="",1,D181)*E181,2))</f>
        <v/>
      </c>
      <c r="G181" s="21" t="str">
        <f aca="false">IF(F181="","",SUMIFS($F$5:F181,$B$5:B181,"&gt;="&amp;DATE(YEAR(B181),MONTH(B181),1),$B$5:B181,"&lt;"&amp;DATE(YEAR(B181),MONTH(B181)+1,1)))</f>
        <v/>
      </c>
      <c r="H181" s="19"/>
      <c r="I181" s="22"/>
      <c r="J181" s="19"/>
      <c r="K181" s="19"/>
      <c r="L181" s="22"/>
      <c r="M181" s="19"/>
      <c r="N181" s="18"/>
      <c r="O181" s="23" t="str">
        <f aca="false">IF(I181="","",I181&amp;"#"&amp;COUNTIF($I$5:I181,I181))</f>
        <v/>
      </c>
    </row>
    <row r="182" customFormat="false" ht="15" hidden="false" customHeight="false" outlineLevel="0" collapsed="false">
      <c r="A182" s="17" t="str">
        <f aca="false">IF(F182="","",COUNT($F$5:F182))</f>
        <v/>
      </c>
      <c r="B182" s="18"/>
      <c r="C182" s="19"/>
      <c r="D182" s="19"/>
      <c r="E182" s="20"/>
      <c r="F182" s="21" t="str">
        <f aca="false">IF(OR(B182="",E182=""),"",ROUND(IF(D182="",1,D182)*E182,2))</f>
        <v/>
      </c>
      <c r="G182" s="21" t="str">
        <f aca="false">IF(F182="","",SUMIFS($F$5:F182,$B$5:B182,"&gt;="&amp;DATE(YEAR(B182),MONTH(B182),1),$B$5:B182,"&lt;"&amp;DATE(YEAR(B182),MONTH(B182)+1,1)))</f>
        <v/>
      </c>
      <c r="H182" s="19"/>
      <c r="I182" s="22"/>
      <c r="J182" s="19"/>
      <c r="K182" s="19"/>
      <c r="L182" s="22"/>
      <c r="M182" s="19"/>
      <c r="N182" s="18"/>
      <c r="O182" s="23" t="str">
        <f aca="false">IF(I182="","",I182&amp;"#"&amp;COUNTIF($I$5:I182,I182))</f>
        <v/>
      </c>
    </row>
    <row r="183" customFormat="false" ht="15" hidden="false" customHeight="false" outlineLevel="0" collapsed="false">
      <c r="A183" s="17" t="str">
        <f aca="false">IF(F183="","",COUNT($F$5:F183))</f>
        <v/>
      </c>
      <c r="B183" s="18"/>
      <c r="C183" s="19"/>
      <c r="D183" s="19"/>
      <c r="E183" s="20"/>
      <c r="F183" s="21" t="str">
        <f aca="false">IF(OR(B183="",E183=""),"",ROUND(IF(D183="",1,D183)*E183,2))</f>
        <v/>
      </c>
      <c r="G183" s="21" t="str">
        <f aca="false">IF(F183="","",SUMIFS($F$5:F183,$B$5:B183,"&gt;="&amp;DATE(YEAR(B183),MONTH(B183),1),$B$5:B183,"&lt;"&amp;DATE(YEAR(B183),MONTH(B183)+1,1)))</f>
        <v/>
      </c>
      <c r="H183" s="19"/>
      <c r="I183" s="22"/>
      <c r="J183" s="19"/>
      <c r="K183" s="19"/>
      <c r="L183" s="22"/>
      <c r="M183" s="19"/>
      <c r="N183" s="18"/>
      <c r="O183" s="23" t="str">
        <f aca="false">IF(I183="","",I183&amp;"#"&amp;COUNTIF($I$5:I183,I183))</f>
        <v/>
      </c>
    </row>
    <row r="184" customFormat="false" ht="15" hidden="false" customHeight="false" outlineLevel="0" collapsed="false">
      <c r="A184" s="17" t="str">
        <f aca="false">IF(F184="","",COUNT($F$5:F184))</f>
        <v/>
      </c>
      <c r="B184" s="18"/>
      <c r="C184" s="19"/>
      <c r="D184" s="19"/>
      <c r="E184" s="20"/>
      <c r="F184" s="21" t="str">
        <f aca="false">IF(OR(B184="",E184=""),"",ROUND(IF(D184="",1,D184)*E184,2))</f>
        <v/>
      </c>
      <c r="G184" s="21" t="str">
        <f aca="false">IF(F184="","",SUMIFS($F$5:F184,$B$5:B184,"&gt;="&amp;DATE(YEAR(B184),MONTH(B184),1),$B$5:B184,"&lt;"&amp;DATE(YEAR(B184),MONTH(B184)+1,1)))</f>
        <v/>
      </c>
      <c r="H184" s="19"/>
      <c r="I184" s="22"/>
      <c r="J184" s="19"/>
      <c r="K184" s="19"/>
      <c r="L184" s="22"/>
      <c r="M184" s="19"/>
      <c r="N184" s="18"/>
      <c r="O184" s="23" t="str">
        <f aca="false">IF(I184="","",I184&amp;"#"&amp;COUNTIF($I$5:I184,I184))</f>
        <v/>
      </c>
    </row>
    <row r="185" customFormat="false" ht="15" hidden="false" customHeight="false" outlineLevel="0" collapsed="false">
      <c r="A185" s="17" t="str">
        <f aca="false">IF(F185="","",COUNT($F$5:F185))</f>
        <v/>
      </c>
      <c r="B185" s="18"/>
      <c r="C185" s="19"/>
      <c r="D185" s="19"/>
      <c r="E185" s="20"/>
      <c r="F185" s="21" t="str">
        <f aca="false">IF(OR(B185="",E185=""),"",ROUND(IF(D185="",1,D185)*E185,2))</f>
        <v/>
      </c>
      <c r="G185" s="21" t="str">
        <f aca="false">IF(F185="","",SUMIFS($F$5:F185,$B$5:B185,"&gt;="&amp;DATE(YEAR(B185),MONTH(B185),1),$B$5:B185,"&lt;"&amp;DATE(YEAR(B185),MONTH(B185)+1,1)))</f>
        <v/>
      </c>
      <c r="H185" s="19"/>
      <c r="I185" s="22"/>
      <c r="J185" s="19"/>
      <c r="K185" s="19"/>
      <c r="L185" s="22"/>
      <c r="M185" s="19"/>
      <c r="N185" s="18"/>
      <c r="O185" s="23" t="str">
        <f aca="false">IF(I185="","",I185&amp;"#"&amp;COUNTIF($I$5:I185,I185))</f>
        <v/>
      </c>
    </row>
    <row r="186" customFormat="false" ht="15" hidden="false" customHeight="false" outlineLevel="0" collapsed="false">
      <c r="A186" s="17" t="str">
        <f aca="false">IF(F186="","",COUNT($F$5:F186))</f>
        <v/>
      </c>
      <c r="B186" s="18"/>
      <c r="C186" s="19"/>
      <c r="D186" s="19"/>
      <c r="E186" s="20"/>
      <c r="F186" s="21" t="str">
        <f aca="false">IF(OR(B186="",E186=""),"",ROUND(IF(D186="",1,D186)*E186,2))</f>
        <v/>
      </c>
      <c r="G186" s="21" t="str">
        <f aca="false">IF(F186="","",SUMIFS($F$5:F186,$B$5:B186,"&gt;="&amp;DATE(YEAR(B186),MONTH(B186),1),$B$5:B186,"&lt;"&amp;DATE(YEAR(B186),MONTH(B186)+1,1)))</f>
        <v/>
      </c>
      <c r="H186" s="19"/>
      <c r="I186" s="22"/>
      <c r="J186" s="19"/>
      <c r="K186" s="19"/>
      <c r="L186" s="22"/>
      <c r="M186" s="19"/>
      <c r="N186" s="18"/>
      <c r="O186" s="23" t="str">
        <f aca="false">IF(I186="","",I186&amp;"#"&amp;COUNTIF($I$5:I186,I186))</f>
        <v/>
      </c>
    </row>
    <row r="187" customFormat="false" ht="15" hidden="false" customHeight="false" outlineLevel="0" collapsed="false">
      <c r="A187" s="17" t="str">
        <f aca="false">IF(F187="","",COUNT($F$5:F187))</f>
        <v/>
      </c>
      <c r="B187" s="18"/>
      <c r="C187" s="19"/>
      <c r="D187" s="19"/>
      <c r="E187" s="20"/>
      <c r="F187" s="21" t="str">
        <f aca="false">IF(OR(B187="",E187=""),"",ROUND(IF(D187="",1,D187)*E187,2))</f>
        <v/>
      </c>
      <c r="G187" s="21" t="str">
        <f aca="false">IF(F187="","",SUMIFS($F$5:F187,$B$5:B187,"&gt;="&amp;DATE(YEAR(B187),MONTH(B187),1),$B$5:B187,"&lt;"&amp;DATE(YEAR(B187),MONTH(B187)+1,1)))</f>
        <v/>
      </c>
      <c r="H187" s="19"/>
      <c r="I187" s="22"/>
      <c r="J187" s="19"/>
      <c r="K187" s="19"/>
      <c r="L187" s="22"/>
      <c r="M187" s="19"/>
      <c r="N187" s="18"/>
      <c r="O187" s="23" t="str">
        <f aca="false">IF(I187="","",I187&amp;"#"&amp;COUNTIF($I$5:I187,I187))</f>
        <v/>
      </c>
    </row>
    <row r="188" customFormat="false" ht="15" hidden="false" customHeight="false" outlineLevel="0" collapsed="false">
      <c r="A188" s="17" t="str">
        <f aca="false">IF(F188="","",COUNT($F$5:F188))</f>
        <v/>
      </c>
      <c r="B188" s="18"/>
      <c r="C188" s="19"/>
      <c r="D188" s="19"/>
      <c r="E188" s="20"/>
      <c r="F188" s="21" t="str">
        <f aca="false">IF(OR(B188="",E188=""),"",ROUND(IF(D188="",1,D188)*E188,2))</f>
        <v/>
      </c>
      <c r="G188" s="21" t="str">
        <f aca="false">IF(F188="","",SUMIFS($F$5:F188,$B$5:B188,"&gt;="&amp;DATE(YEAR(B188),MONTH(B188),1),$B$5:B188,"&lt;"&amp;DATE(YEAR(B188),MONTH(B188)+1,1)))</f>
        <v/>
      </c>
      <c r="H188" s="19"/>
      <c r="I188" s="22"/>
      <c r="J188" s="19"/>
      <c r="K188" s="19"/>
      <c r="L188" s="22"/>
      <c r="M188" s="19"/>
      <c r="N188" s="18"/>
      <c r="O188" s="23" t="str">
        <f aca="false">IF(I188="","",I188&amp;"#"&amp;COUNTIF($I$5:I188,I188))</f>
        <v/>
      </c>
    </row>
    <row r="189" customFormat="false" ht="15" hidden="false" customHeight="false" outlineLevel="0" collapsed="false">
      <c r="A189" s="17" t="str">
        <f aca="false">IF(F189="","",COUNT($F$5:F189))</f>
        <v/>
      </c>
      <c r="B189" s="18"/>
      <c r="C189" s="19"/>
      <c r="D189" s="19"/>
      <c r="E189" s="20"/>
      <c r="F189" s="21" t="str">
        <f aca="false">IF(OR(B189="",E189=""),"",ROUND(IF(D189="",1,D189)*E189,2))</f>
        <v/>
      </c>
      <c r="G189" s="21" t="str">
        <f aca="false">IF(F189="","",SUMIFS($F$5:F189,$B$5:B189,"&gt;="&amp;DATE(YEAR(B189),MONTH(B189),1),$B$5:B189,"&lt;"&amp;DATE(YEAR(B189),MONTH(B189)+1,1)))</f>
        <v/>
      </c>
      <c r="H189" s="19"/>
      <c r="I189" s="22"/>
      <c r="J189" s="19"/>
      <c r="K189" s="19"/>
      <c r="L189" s="22"/>
      <c r="M189" s="19"/>
      <c r="N189" s="18"/>
      <c r="O189" s="23" t="str">
        <f aca="false">IF(I189="","",I189&amp;"#"&amp;COUNTIF($I$5:I189,I189))</f>
        <v/>
      </c>
    </row>
    <row r="190" customFormat="false" ht="15" hidden="false" customHeight="false" outlineLevel="0" collapsed="false">
      <c r="A190" s="17" t="str">
        <f aca="false">IF(F190="","",COUNT($F$5:F190))</f>
        <v/>
      </c>
      <c r="B190" s="18"/>
      <c r="C190" s="19"/>
      <c r="D190" s="19"/>
      <c r="E190" s="20"/>
      <c r="F190" s="21" t="str">
        <f aca="false">IF(OR(B190="",E190=""),"",ROUND(IF(D190="",1,D190)*E190,2))</f>
        <v/>
      </c>
      <c r="G190" s="21" t="str">
        <f aca="false">IF(F190="","",SUMIFS($F$5:F190,$B$5:B190,"&gt;="&amp;DATE(YEAR(B190),MONTH(B190),1),$B$5:B190,"&lt;"&amp;DATE(YEAR(B190),MONTH(B190)+1,1)))</f>
        <v/>
      </c>
      <c r="H190" s="19"/>
      <c r="I190" s="22"/>
      <c r="J190" s="19"/>
      <c r="K190" s="19"/>
      <c r="L190" s="22"/>
      <c r="M190" s="19"/>
      <c r="N190" s="18"/>
      <c r="O190" s="23" t="str">
        <f aca="false">IF(I190="","",I190&amp;"#"&amp;COUNTIF($I$5:I190,I190))</f>
        <v/>
      </c>
    </row>
    <row r="191" customFormat="false" ht="15" hidden="false" customHeight="false" outlineLevel="0" collapsed="false">
      <c r="A191" s="17" t="str">
        <f aca="false">IF(F191="","",COUNT($F$5:F191))</f>
        <v/>
      </c>
      <c r="B191" s="18"/>
      <c r="C191" s="19"/>
      <c r="D191" s="19"/>
      <c r="E191" s="20"/>
      <c r="F191" s="21" t="str">
        <f aca="false">IF(OR(B191="",E191=""),"",ROUND(IF(D191="",1,D191)*E191,2))</f>
        <v/>
      </c>
      <c r="G191" s="21" t="str">
        <f aca="false">IF(F191="","",SUMIFS($F$5:F191,$B$5:B191,"&gt;="&amp;DATE(YEAR(B191),MONTH(B191),1),$B$5:B191,"&lt;"&amp;DATE(YEAR(B191),MONTH(B191)+1,1)))</f>
        <v/>
      </c>
      <c r="H191" s="19"/>
      <c r="I191" s="22"/>
      <c r="J191" s="19"/>
      <c r="K191" s="19"/>
      <c r="L191" s="22"/>
      <c r="M191" s="19"/>
      <c r="N191" s="18"/>
      <c r="O191" s="23" t="str">
        <f aca="false">IF(I191="","",I191&amp;"#"&amp;COUNTIF($I$5:I191,I191))</f>
        <v/>
      </c>
    </row>
    <row r="192" customFormat="false" ht="15" hidden="false" customHeight="false" outlineLevel="0" collapsed="false">
      <c r="A192" s="17" t="str">
        <f aca="false">IF(F192="","",COUNT($F$5:F192))</f>
        <v/>
      </c>
      <c r="B192" s="18"/>
      <c r="C192" s="19"/>
      <c r="D192" s="19"/>
      <c r="E192" s="20"/>
      <c r="F192" s="21" t="str">
        <f aca="false">IF(OR(B192="",E192=""),"",ROUND(IF(D192="",1,D192)*E192,2))</f>
        <v/>
      </c>
      <c r="G192" s="21" t="str">
        <f aca="false">IF(F192="","",SUMIFS($F$5:F192,$B$5:B192,"&gt;="&amp;DATE(YEAR(B192),MONTH(B192),1),$B$5:B192,"&lt;"&amp;DATE(YEAR(B192),MONTH(B192)+1,1)))</f>
        <v/>
      </c>
      <c r="H192" s="19"/>
      <c r="I192" s="22"/>
      <c r="J192" s="19"/>
      <c r="K192" s="19"/>
      <c r="L192" s="22"/>
      <c r="M192" s="19"/>
      <c r="N192" s="18"/>
      <c r="O192" s="23" t="str">
        <f aca="false">IF(I192="","",I192&amp;"#"&amp;COUNTIF($I$5:I192,I192))</f>
        <v/>
      </c>
    </row>
    <row r="193" customFormat="false" ht="15" hidden="false" customHeight="false" outlineLevel="0" collapsed="false">
      <c r="A193" s="17" t="str">
        <f aca="false">IF(F193="","",COUNT($F$5:F193))</f>
        <v/>
      </c>
      <c r="B193" s="18"/>
      <c r="C193" s="19"/>
      <c r="D193" s="19"/>
      <c r="E193" s="20"/>
      <c r="F193" s="21" t="str">
        <f aca="false">IF(OR(B193="",E193=""),"",ROUND(IF(D193="",1,D193)*E193,2))</f>
        <v/>
      </c>
      <c r="G193" s="21" t="str">
        <f aca="false">IF(F193="","",SUMIFS($F$5:F193,$B$5:B193,"&gt;="&amp;DATE(YEAR(B193),MONTH(B193),1),$B$5:B193,"&lt;"&amp;DATE(YEAR(B193),MONTH(B193)+1,1)))</f>
        <v/>
      </c>
      <c r="H193" s="19"/>
      <c r="I193" s="22"/>
      <c r="J193" s="19"/>
      <c r="K193" s="19"/>
      <c r="L193" s="22"/>
      <c r="M193" s="19"/>
      <c r="N193" s="18"/>
      <c r="O193" s="23" t="str">
        <f aca="false">IF(I193="","",I193&amp;"#"&amp;COUNTIF($I$5:I193,I193))</f>
        <v/>
      </c>
    </row>
    <row r="194" customFormat="false" ht="15" hidden="false" customHeight="false" outlineLevel="0" collapsed="false">
      <c r="A194" s="17" t="str">
        <f aca="false">IF(F194="","",COUNT($F$5:F194))</f>
        <v/>
      </c>
      <c r="B194" s="18"/>
      <c r="C194" s="19"/>
      <c r="D194" s="19"/>
      <c r="E194" s="20"/>
      <c r="F194" s="21" t="str">
        <f aca="false">IF(OR(B194="",E194=""),"",ROUND(IF(D194="",1,D194)*E194,2))</f>
        <v/>
      </c>
      <c r="G194" s="21" t="str">
        <f aca="false">IF(F194="","",SUMIFS($F$5:F194,$B$5:B194,"&gt;="&amp;DATE(YEAR(B194),MONTH(B194),1),$B$5:B194,"&lt;"&amp;DATE(YEAR(B194),MONTH(B194)+1,1)))</f>
        <v/>
      </c>
      <c r="H194" s="19"/>
      <c r="I194" s="22"/>
      <c r="J194" s="19"/>
      <c r="K194" s="19"/>
      <c r="L194" s="22"/>
      <c r="M194" s="19"/>
      <c r="N194" s="18"/>
      <c r="O194" s="23" t="str">
        <f aca="false">IF(I194="","",I194&amp;"#"&amp;COUNTIF($I$5:I194,I194))</f>
        <v/>
      </c>
    </row>
    <row r="195" customFormat="false" ht="15" hidden="false" customHeight="false" outlineLevel="0" collapsed="false">
      <c r="A195" s="17" t="str">
        <f aca="false">IF(F195="","",COUNT($F$5:F195))</f>
        <v/>
      </c>
      <c r="B195" s="18"/>
      <c r="C195" s="19"/>
      <c r="D195" s="19"/>
      <c r="E195" s="20"/>
      <c r="F195" s="21" t="str">
        <f aca="false">IF(OR(B195="",E195=""),"",ROUND(IF(D195="",1,D195)*E195,2))</f>
        <v/>
      </c>
      <c r="G195" s="21" t="str">
        <f aca="false">IF(F195="","",SUMIFS($F$5:F195,$B$5:B195,"&gt;="&amp;DATE(YEAR(B195),MONTH(B195),1),$B$5:B195,"&lt;"&amp;DATE(YEAR(B195),MONTH(B195)+1,1)))</f>
        <v/>
      </c>
      <c r="H195" s="19"/>
      <c r="I195" s="22"/>
      <c r="J195" s="19"/>
      <c r="K195" s="19"/>
      <c r="L195" s="22"/>
      <c r="M195" s="19"/>
      <c r="N195" s="18"/>
      <c r="O195" s="23" t="str">
        <f aca="false">IF(I195="","",I195&amp;"#"&amp;COUNTIF($I$5:I195,I195))</f>
        <v/>
      </c>
    </row>
    <row r="196" customFormat="false" ht="15" hidden="false" customHeight="false" outlineLevel="0" collapsed="false">
      <c r="A196" s="17" t="str">
        <f aca="false">IF(F196="","",COUNT($F$5:F196))</f>
        <v/>
      </c>
      <c r="B196" s="18"/>
      <c r="C196" s="19"/>
      <c r="D196" s="19"/>
      <c r="E196" s="20"/>
      <c r="F196" s="21" t="str">
        <f aca="false">IF(OR(B196="",E196=""),"",ROUND(IF(D196="",1,D196)*E196,2))</f>
        <v/>
      </c>
      <c r="G196" s="21" t="str">
        <f aca="false">IF(F196="","",SUMIFS($F$5:F196,$B$5:B196,"&gt;="&amp;DATE(YEAR(B196),MONTH(B196),1),$B$5:B196,"&lt;"&amp;DATE(YEAR(B196),MONTH(B196)+1,1)))</f>
        <v/>
      </c>
      <c r="H196" s="19"/>
      <c r="I196" s="22"/>
      <c r="J196" s="19"/>
      <c r="K196" s="19"/>
      <c r="L196" s="22"/>
      <c r="M196" s="19"/>
      <c r="N196" s="18"/>
      <c r="O196" s="23" t="str">
        <f aca="false">IF(I196="","",I196&amp;"#"&amp;COUNTIF($I$5:I196,I196))</f>
        <v/>
      </c>
    </row>
    <row r="197" customFormat="false" ht="15" hidden="false" customHeight="false" outlineLevel="0" collapsed="false">
      <c r="A197" s="17" t="str">
        <f aca="false">IF(F197="","",COUNT($F$5:F197))</f>
        <v/>
      </c>
      <c r="B197" s="18"/>
      <c r="C197" s="19"/>
      <c r="D197" s="19"/>
      <c r="E197" s="20"/>
      <c r="F197" s="21" t="str">
        <f aca="false">IF(OR(B197="",E197=""),"",ROUND(IF(D197="",1,D197)*E197,2))</f>
        <v/>
      </c>
      <c r="G197" s="21" t="str">
        <f aca="false">IF(F197="","",SUMIFS($F$5:F197,$B$5:B197,"&gt;="&amp;DATE(YEAR(B197),MONTH(B197),1),$B$5:B197,"&lt;"&amp;DATE(YEAR(B197),MONTH(B197)+1,1)))</f>
        <v/>
      </c>
      <c r="H197" s="19"/>
      <c r="I197" s="22"/>
      <c r="J197" s="19"/>
      <c r="K197" s="19"/>
      <c r="L197" s="22"/>
      <c r="M197" s="19"/>
      <c r="N197" s="18"/>
      <c r="O197" s="23" t="str">
        <f aca="false">IF(I197="","",I197&amp;"#"&amp;COUNTIF($I$5:I197,I197))</f>
        <v/>
      </c>
    </row>
    <row r="198" customFormat="false" ht="15" hidden="false" customHeight="false" outlineLevel="0" collapsed="false">
      <c r="A198" s="17" t="str">
        <f aca="false">IF(F198="","",COUNT($F$5:F198))</f>
        <v/>
      </c>
      <c r="B198" s="18"/>
      <c r="C198" s="19"/>
      <c r="D198" s="19"/>
      <c r="E198" s="20"/>
      <c r="F198" s="21" t="str">
        <f aca="false">IF(OR(B198="",E198=""),"",ROUND(IF(D198="",1,D198)*E198,2))</f>
        <v/>
      </c>
      <c r="G198" s="21" t="str">
        <f aca="false">IF(F198="","",SUMIFS($F$5:F198,$B$5:B198,"&gt;="&amp;DATE(YEAR(B198),MONTH(B198),1),$B$5:B198,"&lt;"&amp;DATE(YEAR(B198),MONTH(B198)+1,1)))</f>
        <v/>
      </c>
      <c r="H198" s="19"/>
      <c r="I198" s="22"/>
      <c r="J198" s="19"/>
      <c r="K198" s="19"/>
      <c r="L198" s="22"/>
      <c r="M198" s="19"/>
      <c r="N198" s="18"/>
      <c r="O198" s="23" t="str">
        <f aca="false">IF(I198="","",I198&amp;"#"&amp;COUNTIF($I$5:I198,I198))</f>
        <v/>
      </c>
    </row>
    <row r="199" customFormat="false" ht="15" hidden="false" customHeight="false" outlineLevel="0" collapsed="false">
      <c r="A199" s="17" t="str">
        <f aca="false">IF(F199="","",COUNT($F$5:F199))</f>
        <v/>
      </c>
      <c r="B199" s="18"/>
      <c r="C199" s="19"/>
      <c r="D199" s="19"/>
      <c r="E199" s="20"/>
      <c r="F199" s="21" t="str">
        <f aca="false">IF(OR(B199="",E199=""),"",ROUND(IF(D199="",1,D199)*E199,2))</f>
        <v/>
      </c>
      <c r="G199" s="21" t="str">
        <f aca="false">IF(F199="","",SUMIFS($F$5:F199,$B$5:B199,"&gt;="&amp;DATE(YEAR(B199),MONTH(B199),1),$B$5:B199,"&lt;"&amp;DATE(YEAR(B199),MONTH(B199)+1,1)))</f>
        <v/>
      </c>
      <c r="H199" s="19"/>
      <c r="I199" s="22"/>
      <c r="J199" s="19"/>
      <c r="K199" s="19"/>
      <c r="L199" s="22"/>
      <c r="M199" s="19"/>
      <c r="N199" s="18"/>
      <c r="O199" s="23" t="str">
        <f aca="false">IF(I199="","",I199&amp;"#"&amp;COUNTIF($I$5:I199,I199))</f>
        <v/>
      </c>
    </row>
    <row r="200" customFormat="false" ht="15" hidden="false" customHeight="false" outlineLevel="0" collapsed="false">
      <c r="A200" s="17" t="str">
        <f aca="false">IF(F200="","",COUNT($F$5:F200))</f>
        <v/>
      </c>
      <c r="B200" s="18"/>
      <c r="C200" s="19"/>
      <c r="D200" s="19"/>
      <c r="E200" s="20"/>
      <c r="F200" s="21" t="str">
        <f aca="false">IF(OR(B200="",E200=""),"",ROUND(IF(D200="",1,D200)*E200,2))</f>
        <v/>
      </c>
      <c r="G200" s="21" t="str">
        <f aca="false">IF(F200="","",SUMIFS($F$5:F200,$B$5:B200,"&gt;="&amp;DATE(YEAR(B200),MONTH(B200),1),$B$5:B200,"&lt;"&amp;DATE(YEAR(B200),MONTH(B200)+1,1)))</f>
        <v/>
      </c>
      <c r="H200" s="19"/>
      <c r="I200" s="22"/>
      <c r="J200" s="19"/>
      <c r="K200" s="19"/>
      <c r="L200" s="22"/>
      <c r="M200" s="19"/>
      <c r="N200" s="18"/>
      <c r="O200" s="23" t="str">
        <f aca="false">IF(I200="","",I200&amp;"#"&amp;COUNTIF($I$5:I200,I200))</f>
        <v/>
      </c>
    </row>
    <row r="201" customFormat="false" ht="15" hidden="false" customHeight="false" outlineLevel="0" collapsed="false">
      <c r="A201" s="17" t="str">
        <f aca="false">IF(F201="","",COUNT($F$5:F201))</f>
        <v/>
      </c>
      <c r="B201" s="18"/>
      <c r="C201" s="19"/>
      <c r="D201" s="19"/>
      <c r="E201" s="20"/>
      <c r="F201" s="21" t="str">
        <f aca="false">IF(OR(B201="",E201=""),"",ROUND(IF(D201="",1,D201)*E201,2))</f>
        <v/>
      </c>
      <c r="G201" s="21" t="str">
        <f aca="false">IF(F201="","",SUMIFS($F$5:F201,$B$5:B201,"&gt;="&amp;DATE(YEAR(B201),MONTH(B201),1),$B$5:B201,"&lt;"&amp;DATE(YEAR(B201),MONTH(B201)+1,1)))</f>
        <v/>
      </c>
      <c r="H201" s="19"/>
      <c r="I201" s="22"/>
      <c r="J201" s="19"/>
      <c r="K201" s="19"/>
      <c r="L201" s="22"/>
      <c r="M201" s="19"/>
      <c r="N201" s="18"/>
      <c r="O201" s="23" t="str">
        <f aca="false">IF(I201="","",I201&amp;"#"&amp;COUNTIF($I$5:I201,I201))</f>
        <v/>
      </c>
    </row>
    <row r="202" customFormat="false" ht="15" hidden="false" customHeight="false" outlineLevel="0" collapsed="false">
      <c r="A202" s="17" t="str">
        <f aca="false">IF(F202="","",COUNT($F$5:F202))</f>
        <v/>
      </c>
      <c r="B202" s="18"/>
      <c r="C202" s="19"/>
      <c r="D202" s="19"/>
      <c r="E202" s="20"/>
      <c r="F202" s="21" t="str">
        <f aca="false">IF(OR(B202="",E202=""),"",ROUND(IF(D202="",1,D202)*E202,2))</f>
        <v/>
      </c>
      <c r="G202" s="21" t="str">
        <f aca="false">IF(F202="","",SUMIFS($F$5:F202,$B$5:B202,"&gt;="&amp;DATE(YEAR(B202),MONTH(B202),1),$B$5:B202,"&lt;"&amp;DATE(YEAR(B202),MONTH(B202)+1,1)))</f>
        <v/>
      </c>
      <c r="H202" s="19"/>
      <c r="I202" s="22"/>
      <c r="J202" s="19"/>
      <c r="K202" s="19"/>
      <c r="L202" s="22"/>
      <c r="M202" s="19"/>
      <c r="N202" s="18"/>
      <c r="O202" s="23" t="str">
        <f aca="false">IF(I202="","",I202&amp;"#"&amp;COUNTIF($I$5:I202,I202))</f>
        <v/>
      </c>
    </row>
    <row r="203" customFormat="false" ht="15" hidden="false" customHeight="false" outlineLevel="0" collapsed="false">
      <c r="A203" s="17" t="str">
        <f aca="false">IF(F203="","",COUNT($F$5:F203))</f>
        <v/>
      </c>
      <c r="B203" s="18"/>
      <c r="C203" s="19"/>
      <c r="D203" s="19"/>
      <c r="E203" s="20"/>
      <c r="F203" s="21" t="str">
        <f aca="false">IF(OR(B203="",E203=""),"",ROUND(IF(D203="",1,D203)*E203,2))</f>
        <v/>
      </c>
      <c r="G203" s="21" t="str">
        <f aca="false">IF(F203="","",SUMIFS($F$5:F203,$B$5:B203,"&gt;="&amp;DATE(YEAR(B203),MONTH(B203),1),$B$5:B203,"&lt;"&amp;DATE(YEAR(B203),MONTH(B203)+1,1)))</f>
        <v/>
      </c>
      <c r="H203" s="19"/>
      <c r="I203" s="22"/>
      <c r="J203" s="19"/>
      <c r="K203" s="19"/>
      <c r="L203" s="22"/>
      <c r="M203" s="19"/>
      <c r="N203" s="18"/>
      <c r="O203" s="23" t="str">
        <f aca="false">IF(I203="","",I203&amp;"#"&amp;COUNTIF($I$5:I203,I203))</f>
        <v/>
      </c>
    </row>
    <row r="204" customFormat="false" ht="15" hidden="false" customHeight="false" outlineLevel="0" collapsed="false">
      <c r="A204" s="17" t="str">
        <f aca="false">IF(F204="","",COUNT($F$5:F204))</f>
        <v/>
      </c>
      <c r="B204" s="18"/>
      <c r="C204" s="19"/>
      <c r="D204" s="19"/>
      <c r="E204" s="20"/>
      <c r="F204" s="21" t="str">
        <f aca="false">IF(OR(B204="",E204=""),"",ROUND(IF(D204="",1,D204)*E204,2))</f>
        <v/>
      </c>
      <c r="G204" s="21" t="str">
        <f aca="false">IF(F204="","",SUMIFS($F$5:F204,$B$5:B204,"&gt;="&amp;DATE(YEAR(B204),MONTH(B204),1),$B$5:B204,"&lt;"&amp;DATE(YEAR(B204),MONTH(B204)+1,1)))</f>
        <v/>
      </c>
      <c r="H204" s="19"/>
      <c r="I204" s="22"/>
      <c r="J204" s="19"/>
      <c r="K204" s="19"/>
      <c r="L204" s="22"/>
      <c r="M204" s="19"/>
      <c r="N204" s="18"/>
      <c r="O204" s="23" t="str">
        <f aca="false">IF(I204="","",I204&amp;"#"&amp;COUNTIF($I$5:I204,I204))</f>
        <v/>
      </c>
    </row>
    <row r="205" customFormat="false" ht="15" hidden="false" customHeight="false" outlineLevel="0" collapsed="false">
      <c r="A205" s="17" t="str">
        <f aca="false">IF(F205="","",COUNT($F$5:F205))</f>
        <v/>
      </c>
      <c r="B205" s="18"/>
      <c r="C205" s="19"/>
      <c r="D205" s="19"/>
      <c r="E205" s="20"/>
      <c r="F205" s="21" t="str">
        <f aca="false">IF(OR(B205="",E205=""),"",ROUND(IF(D205="",1,D205)*E205,2))</f>
        <v/>
      </c>
      <c r="G205" s="21" t="str">
        <f aca="false">IF(F205="","",SUMIFS($F$5:F205,$B$5:B205,"&gt;="&amp;DATE(YEAR(B205),MONTH(B205),1),$B$5:B205,"&lt;"&amp;DATE(YEAR(B205),MONTH(B205)+1,1)))</f>
        <v/>
      </c>
      <c r="H205" s="19"/>
      <c r="I205" s="22"/>
      <c r="J205" s="19"/>
      <c r="K205" s="19"/>
      <c r="L205" s="22"/>
      <c r="M205" s="19"/>
      <c r="N205" s="18"/>
      <c r="O205" s="23" t="str">
        <f aca="false">IF(I205="","",I205&amp;"#"&amp;COUNTIF($I$5:I205,I205))</f>
        <v/>
      </c>
    </row>
    <row r="206" customFormat="false" ht="15" hidden="false" customHeight="false" outlineLevel="0" collapsed="false">
      <c r="A206" s="17" t="str">
        <f aca="false">IF(F206="","",COUNT($F$5:F206))</f>
        <v/>
      </c>
      <c r="B206" s="18"/>
      <c r="C206" s="19"/>
      <c r="D206" s="19"/>
      <c r="E206" s="20"/>
      <c r="F206" s="21" t="str">
        <f aca="false">IF(OR(B206="",E206=""),"",ROUND(IF(D206="",1,D206)*E206,2))</f>
        <v/>
      </c>
      <c r="G206" s="21" t="str">
        <f aca="false">IF(F206="","",SUMIFS($F$5:F206,$B$5:B206,"&gt;="&amp;DATE(YEAR(B206),MONTH(B206),1),$B$5:B206,"&lt;"&amp;DATE(YEAR(B206),MONTH(B206)+1,1)))</f>
        <v/>
      </c>
      <c r="H206" s="19"/>
      <c r="I206" s="22"/>
      <c r="J206" s="19"/>
      <c r="K206" s="19"/>
      <c r="L206" s="22"/>
      <c r="M206" s="19"/>
      <c r="N206" s="18"/>
      <c r="O206" s="23" t="str">
        <f aca="false">IF(I206="","",I206&amp;"#"&amp;COUNTIF($I$5:I206,I206))</f>
        <v/>
      </c>
    </row>
    <row r="207" customFormat="false" ht="15" hidden="false" customHeight="false" outlineLevel="0" collapsed="false">
      <c r="A207" s="17" t="str">
        <f aca="false">IF(F207="","",COUNT($F$5:F207))</f>
        <v/>
      </c>
      <c r="B207" s="18"/>
      <c r="C207" s="19"/>
      <c r="D207" s="19"/>
      <c r="E207" s="20"/>
      <c r="F207" s="21" t="str">
        <f aca="false">IF(OR(B207="",E207=""),"",ROUND(IF(D207="",1,D207)*E207,2))</f>
        <v/>
      </c>
      <c r="G207" s="21" t="str">
        <f aca="false">IF(F207="","",SUMIFS($F$5:F207,$B$5:B207,"&gt;="&amp;DATE(YEAR(B207),MONTH(B207),1),$B$5:B207,"&lt;"&amp;DATE(YEAR(B207),MONTH(B207)+1,1)))</f>
        <v/>
      </c>
      <c r="H207" s="19"/>
      <c r="I207" s="22"/>
      <c r="J207" s="19"/>
      <c r="K207" s="19"/>
      <c r="L207" s="22"/>
      <c r="M207" s="19"/>
      <c r="N207" s="18"/>
      <c r="O207" s="23" t="str">
        <f aca="false">IF(I207="","",I207&amp;"#"&amp;COUNTIF($I$5:I207,I207))</f>
        <v/>
      </c>
    </row>
    <row r="208" customFormat="false" ht="15" hidden="false" customHeight="false" outlineLevel="0" collapsed="false">
      <c r="A208" s="17" t="str">
        <f aca="false">IF(F208="","",COUNT($F$5:F208))</f>
        <v/>
      </c>
      <c r="B208" s="18"/>
      <c r="C208" s="19"/>
      <c r="D208" s="19"/>
      <c r="E208" s="20"/>
      <c r="F208" s="21" t="str">
        <f aca="false">IF(OR(B208="",E208=""),"",ROUND(IF(D208="",1,D208)*E208,2))</f>
        <v/>
      </c>
      <c r="G208" s="21" t="str">
        <f aca="false">IF(F208="","",SUMIFS($F$5:F208,$B$5:B208,"&gt;="&amp;DATE(YEAR(B208),MONTH(B208),1),$B$5:B208,"&lt;"&amp;DATE(YEAR(B208),MONTH(B208)+1,1)))</f>
        <v/>
      </c>
      <c r="H208" s="19"/>
      <c r="I208" s="22"/>
      <c r="J208" s="19"/>
      <c r="K208" s="19"/>
      <c r="L208" s="22"/>
      <c r="M208" s="19"/>
      <c r="N208" s="18"/>
      <c r="O208" s="23" t="str">
        <f aca="false">IF(I208="","",I208&amp;"#"&amp;COUNTIF($I$5:I208,I208))</f>
        <v/>
      </c>
    </row>
    <row r="209" customFormat="false" ht="15" hidden="false" customHeight="false" outlineLevel="0" collapsed="false">
      <c r="A209" s="17" t="str">
        <f aca="false">IF(F209="","",COUNT($F$5:F209))</f>
        <v/>
      </c>
      <c r="B209" s="18"/>
      <c r="C209" s="19"/>
      <c r="D209" s="19"/>
      <c r="E209" s="20"/>
      <c r="F209" s="21" t="str">
        <f aca="false">IF(OR(B209="",E209=""),"",ROUND(IF(D209="",1,D209)*E209,2))</f>
        <v/>
      </c>
      <c r="G209" s="21" t="str">
        <f aca="false">IF(F209="","",SUMIFS($F$5:F209,$B$5:B209,"&gt;="&amp;DATE(YEAR(B209),MONTH(B209),1),$B$5:B209,"&lt;"&amp;DATE(YEAR(B209),MONTH(B209)+1,1)))</f>
        <v/>
      </c>
      <c r="H209" s="19"/>
      <c r="I209" s="22"/>
      <c r="J209" s="19"/>
      <c r="K209" s="19"/>
      <c r="L209" s="22"/>
      <c r="M209" s="19"/>
      <c r="N209" s="18"/>
      <c r="O209" s="23" t="str">
        <f aca="false">IF(I209="","",I209&amp;"#"&amp;COUNTIF($I$5:I209,I209))</f>
        <v/>
      </c>
    </row>
    <row r="210" customFormat="false" ht="15" hidden="false" customHeight="false" outlineLevel="0" collapsed="false">
      <c r="A210" s="17" t="str">
        <f aca="false">IF(F210="","",COUNT($F$5:F210))</f>
        <v/>
      </c>
      <c r="B210" s="18"/>
      <c r="C210" s="19"/>
      <c r="D210" s="19"/>
      <c r="E210" s="20"/>
      <c r="F210" s="21" t="str">
        <f aca="false">IF(OR(B210="",E210=""),"",ROUND(IF(D210="",1,D210)*E210,2))</f>
        <v/>
      </c>
      <c r="G210" s="21" t="str">
        <f aca="false">IF(F210="","",SUMIFS($F$5:F210,$B$5:B210,"&gt;="&amp;DATE(YEAR(B210),MONTH(B210),1),$B$5:B210,"&lt;"&amp;DATE(YEAR(B210),MONTH(B210)+1,1)))</f>
        <v/>
      </c>
      <c r="H210" s="19"/>
      <c r="I210" s="22"/>
      <c r="J210" s="19"/>
      <c r="K210" s="19"/>
      <c r="L210" s="22"/>
      <c r="M210" s="19"/>
      <c r="N210" s="18"/>
      <c r="O210" s="23" t="str">
        <f aca="false">IF(I210="","",I210&amp;"#"&amp;COUNTIF($I$5:I210,I210))</f>
        <v/>
      </c>
    </row>
    <row r="211" customFormat="false" ht="15" hidden="false" customHeight="false" outlineLevel="0" collapsed="false">
      <c r="A211" s="17" t="str">
        <f aca="false">IF(F211="","",COUNT($F$5:F211))</f>
        <v/>
      </c>
      <c r="B211" s="18"/>
      <c r="C211" s="19"/>
      <c r="D211" s="19"/>
      <c r="E211" s="20"/>
      <c r="F211" s="21" t="str">
        <f aca="false">IF(OR(B211="",E211=""),"",ROUND(IF(D211="",1,D211)*E211,2))</f>
        <v/>
      </c>
      <c r="G211" s="21" t="str">
        <f aca="false">IF(F211="","",SUMIFS($F$5:F211,$B$5:B211,"&gt;="&amp;DATE(YEAR(B211),MONTH(B211),1),$B$5:B211,"&lt;"&amp;DATE(YEAR(B211),MONTH(B211)+1,1)))</f>
        <v/>
      </c>
      <c r="H211" s="19"/>
      <c r="I211" s="22"/>
      <c r="J211" s="19"/>
      <c r="K211" s="19"/>
      <c r="L211" s="22"/>
      <c r="M211" s="19"/>
      <c r="N211" s="18"/>
      <c r="O211" s="23" t="str">
        <f aca="false">IF(I211="","",I211&amp;"#"&amp;COUNTIF($I$5:I211,I211))</f>
        <v/>
      </c>
    </row>
    <row r="212" customFormat="false" ht="15" hidden="false" customHeight="false" outlineLevel="0" collapsed="false">
      <c r="A212" s="17" t="str">
        <f aca="false">IF(F212="","",COUNT($F$5:F212))</f>
        <v/>
      </c>
      <c r="B212" s="18"/>
      <c r="C212" s="19"/>
      <c r="D212" s="19"/>
      <c r="E212" s="20"/>
      <c r="F212" s="21" t="str">
        <f aca="false">IF(OR(B212="",E212=""),"",ROUND(IF(D212="",1,D212)*E212,2))</f>
        <v/>
      </c>
      <c r="G212" s="21" t="str">
        <f aca="false">IF(F212="","",SUMIFS($F$5:F212,$B$5:B212,"&gt;="&amp;DATE(YEAR(B212),MONTH(B212),1),$B$5:B212,"&lt;"&amp;DATE(YEAR(B212),MONTH(B212)+1,1)))</f>
        <v/>
      </c>
      <c r="H212" s="19"/>
      <c r="I212" s="22"/>
      <c r="J212" s="19"/>
      <c r="K212" s="19"/>
      <c r="L212" s="22"/>
      <c r="M212" s="19"/>
      <c r="N212" s="18"/>
      <c r="O212" s="23" t="str">
        <f aca="false">IF(I212="","",I212&amp;"#"&amp;COUNTIF($I$5:I212,I212))</f>
        <v/>
      </c>
    </row>
    <row r="213" customFormat="false" ht="15" hidden="false" customHeight="false" outlineLevel="0" collapsed="false">
      <c r="A213" s="17" t="str">
        <f aca="false">IF(F213="","",COUNT($F$5:F213))</f>
        <v/>
      </c>
      <c r="B213" s="18"/>
      <c r="C213" s="19"/>
      <c r="D213" s="19"/>
      <c r="E213" s="20"/>
      <c r="F213" s="21" t="str">
        <f aca="false">IF(OR(B213="",E213=""),"",ROUND(IF(D213="",1,D213)*E213,2))</f>
        <v/>
      </c>
      <c r="G213" s="21" t="str">
        <f aca="false">IF(F213="","",SUMIFS($F$5:F213,$B$5:B213,"&gt;="&amp;DATE(YEAR(B213),MONTH(B213),1),$B$5:B213,"&lt;"&amp;DATE(YEAR(B213),MONTH(B213)+1,1)))</f>
        <v/>
      </c>
      <c r="H213" s="19"/>
      <c r="I213" s="22"/>
      <c r="J213" s="19"/>
      <c r="K213" s="19"/>
      <c r="L213" s="22"/>
      <c r="M213" s="19"/>
      <c r="N213" s="18"/>
      <c r="O213" s="23" t="str">
        <f aca="false">IF(I213="","",I213&amp;"#"&amp;COUNTIF($I$5:I213,I213))</f>
        <v/>
      </c>
    </row>
    <row r="214" customFormat="false" ht="15" hidden="false" customHeight="false" outlineLevel="0" collapsed="false">
      <c r="A214" s="17" t="str">
        <f aca="false">IF(F214="","",COUNT($F$5:F214))</f>
        <v/>
      </c>
      <c r="B214" s="18"/>
      <c r="C214" s="19"/>
      <c r="D214" s="19"/>
      <c r="E214" s="20"/>
      <c r="F214" s="21" t="str">
        <f aca="false">IF(OR(B214="",E214=""),"",ROUND(IF(D214="",1,D214)*E214,2))</f>
        <v/>
      </c>
      <c r="G214" s="21" t="str">
        <f aca="false">IF(F214="","",SUMIFS($F$5:F214,$B$5:B214,"&gt;="&amp;DATE(YEAR(B214),MONTH(B214),1),$B$5:B214,"&lt;"&amp;DATE(YEAR(B214),MONTH(B214)+1,1)))</f>
        <v/>
      </c>
      <c r="H214" s="19"/>
      <c r="I214" s="22"/>
      <c r="J214" s="19"/>
      <c r="K214" s="19"/>
      <c r="L214" s="22"/>
      <c r="M214" s="19"/>
      <c r="N214" s="18"/>
      <c r="O214" s="23" t="str">
        <f aca="false">IF(I214="","",I214&amp;"#"&amp;COUNTIF($I$5:I214,I214))</f>
        <v/>
      </c>
    </row>
    <row r="215" customFormat="false" ht="15" hidden="false" customHeight="false" outlineLevel="0" collapsed="false">
      <c r="A215" s="17" t="str">
        <f aca="false">IF(F215="","",COUNT($F$5:F215))</f>
        <v/>
      </c>
      <c r="B215" s="18"/>
      <c r="C215" s="19"/>
      <c r="D215" s="19"/>
      <c r="E215" s="20"/>
      <c r="F215" s="21" t="str">
        <f aca="false">IF(OR(B215="",E215=""),"",ROUND(IF(D215="",1,D215)*E215,2))</f>
        <v/>
      </c>
      <c r="G215" s="21" t="str">
        <f aca="false">IF(F215="","",SUMIFS($F$5:F215,$B$5:B215,"&gt;="&amp;DATE(YEAR(B215),MONTH(B215),1),$B$5:B215,"&lt;"&amp;DATE(YEAR(B215),MONTH(B215)+1,1)))</f>
        <v/>
      </c>
      <c r="H215" s="19"/>
      <c r="I215" s="22"/>
      <c r="J215" s="19"/>
      <c r="K215" s="19"/>
      <c r="L215" s="22"/>
      <c r="M215" s="19"/>
      <c r="N215" s="18"/>
      <c r="O215" s="23" t="str">
        <f aca="false">IF(I215="","",I215&amp;"#"&amp;COUNTIF($I$5:I215,I215))</f>
        <v/>
      </c>
    </row>
    <row r="216" customFormat="false" ht="15" hidden="false" customHeight="false" outlineLevel="0" collapsed="false">
      <c r="A216" s="17" t="str">
        <f aca="false">IF(F216="","",COUNT($F$5:F216))</f>
        <v/>
      </c>
      <c r="B216" s="18"/>
      <c r="C216" s="19"/>
      <c r="D216" s="19"/>
      <c r="E216" s="20"/>
      <c r="F216" s="21" t="str">
        <f aca="false">IF(OR(B216="",E216=""),"",ROUND(IF(D216="",1,D216)*E216,2))</f>
        <v/>
      </c>
      <c r="G216" s="21" t="str">
        <f aca="false">IF(F216="","",SUMIFS($F$5:F216,$B$5:B216,"&gt;="&amp;DATE(YEAR(B216),MONTH(B216),1),$B$5:B216,"&lt;"&amp;DATE(YEAR(B216),MONTH(B216)+1,1)))</f>
        <v/>
      </c>
      <c r="H216" s="19"/>
      <c r="I216" s="22"/>
      <c r="J216" s="19"/>
      <c r="K216" s="19"/>
      <c r="L216" s="22"/>
      <c r="M216" s="19"/>
      <c r="N216" s="18"/>
      <c r="O216" s="23" t="str">
        <f aca="false">IF(I216="","",I216&amp;"#"&amp;COUNTIF($I$5:I216,I216))</f>
        <v/>
      </c>
    </row>
    <row r="217" customFormat="false" ht="15" hidden="false" customHeight="false" outlineLevel="0" collapsed="false">
      <c r="A217" s="17" t="str">
        <f aca="false">IF(F217="","",COUNT($F$5:F217))</f>
        <v/>
      </c>
      <c r="B217" s="18"/>
      <c r="C217" s="19"/>
      <c r="D217" s="19"/>
      <c r="E217" s="20"/>
      <c r="F217" s="21" t="str">
        <f aca="false">IF(OR(B217="",E217=""),"",ROUND(IF(D217="",1,D217)*E217,2))</f>
        <v/>
      </c>
      <c r="G217" s="21" t="str">
        <f aca="false">IF(F217="","",SUMIFS($F$5:F217,$B$5:B217,"&gt;="&amp;DATE(YEAR(B217),MONTH(B217),1),$B$5:B217,"&lt;"&amp;DATE(YEAR(B217),MONTH(B217)+1,1)))</f>
        <v/>
      </c>
      <c r="H217" s="19"/>
      <c r="I217" s="22"/>
      <c r="J217" s="19"/>
      <c r="K217" s="19"/>
      <c r="L217" s="22"/>
      <c r="M217" s="19"/>
      <c r="N217" s="18"/>
      <c r="O217" s="23" t="str">
        <f aca="false">IF(I217="","",I217&amp;"#"&amp;COUNTIF($I$5:I217,I217))</f>
        <v/>
      </c>
    </row>
    <row r="218" customFormat="false" ht="15" hidden="false" customHeight="false" outlineLevel="0" collapsed="false">
      <c r="A218" s="17" t="str">
        <f aca="false">IF(F218="","",COUNT($F$5:F218))</f>
        <v/>
      </c>
      <c r="B218" s="18"/>
      <c r="C218" s="19"/>
      <c r="D218" s="19"/>
      <c r="E218" s="20"/>
      <c r="F218" s="21" t="str">
        <f aca="false">IF(OR(B218="",E218=""),"",ROUND(IF(D218="",1,D218)*E218,2))</f>
        <v/>
      </c>
      <c r="G218" s="21" t="str">
        <f aca="false">IF(F218="","",SUMIFS($F$5:F218,$B$5:B218,"&gt;="&amp;DATE(YEAR(B218),MONTH(B218),1),$B$5:B218,"&lt;"&amp;DATE(YEAR(B218),MONTH(B218)+1,1)))</f>
        <v/>
      </c>
      <c r="H218" s="19"/>
      <c r="I218" s="22"/>
      <c r="J218" s="19"/>
      <c r="K218" s="19"/>
      <c r="L218" s="22"/>
      <c r="M218" s="19"/>
      <c r="N218" s="18"/>
      <c r="O218" s="23" t="str">
        <f aca="false">IF(I218="","",I218&amp;"#"&amp;COUNTIF($I$5:I218,I218))</f>
        <v/>
      </c>
    </row>
    <row r="219" customFormat="false" ht="15" hidden="false" customHeight="false" outlineLevel="0" collapsed="false">
      <c r="A219" s="17" t="str">
        <f aca="false">IF(F219="","",COUNT($F$5:F219))</f>
        <v/>
      </c>
      <c r="B219" s="18"/>
      <c r="C219" s="19"/>
      <c r="D219" s="19"/>
      <c r="E219" s="20"/>
      <c r="F219" s="21" t="str">
        <f aca="false">IF(OR(B219="",E219=""),"",ROUND(IF(D219="",1,D219)*E219,2))</f>
        <v/>
      </c>
      <c r="G219" s="21" t="str">
        <f aca="false">IF(F219="","",SUMIFS($F$5:F219,$B$5:B219,"&gt;="&amp;DATE(YEAR(B219),MONTH(B219),1),$B$5:B219,"&lt;"&amp;DATE(YEAR(B219),MONTH(B219)+1,1)))</f>
        <v/>
      </c>
      <c r="H219" s="19"/>
      <c r="I219" s="22"/>
      <c r="J219" s="19"/>
      <c r="K219" s="19"/>
      <c r="L219" s="22"/>
      <c r="M219" s="19"/>
      <c r="N219" s="18"/>
      <c r="O219" s="23" t="str">
        <f aca="false">IF(I219="","",I219&amp;"#"&amp;COUNTIF($I$5:I219,I219))</f>
        <v/>
      </c>
    </row>
    <row r="220" customFormat="false" ht="15" hidden="false" customHeight="false" outlineLevel="0" collapsed="false">
      <c r="A220" s="17" t="str">
        <f aca="false">IF(F220="","",COUNT($F$5:F220))</f>
        <v/>
      </c>
      <c r="B220" s="18"/>
      <c r="C220" s="19"/>
      <c r="D220" s="19"/>
      <c r="E220" s="20"/>
      <c r="F220" s="21" t="str">
        <f aca="false">IF(OR(B220="",E220=""),"",ROUND(IF(D220="",1,D220)*E220,2))</f>
        <v/>
      </c>
      <c r="G220" s="21" t="str">
        <f aca="false">IF(F220="","",SUMIFS($F$5:F220,$B$5:B220,"&gt;="&amp;DATE(YEAR(B220),MONTH(B220),1),$B$5:B220,"&lt;"&amp;DATE(YEAR(B220),MONTH(B220)+1,1)))</f>
        <v/>
      </c>
      <c r="H220" s="19"/>
      <c r="I220" s="22"/>
      <c r="J220" s="19"/>
      <c r="K220" s="19"/>
      <c r="L220" s="22"/>
      <c r="M220" s="19"/>
      <c r="N220" s="18"/>
      <c r="O220" s="23" t="str">
        <f aca="false">IF(I220="","",I220&amp;"#"&amp;COUNTIF($I$5:I220,I220))</f>
        <v/>
      </c>
    </row>
    <row r="221" customFormat="false" ht="15" hidden="false" customHeight="false" outlineLevel="0" collapsed="false">
      <c r="A221" s="17" t="str">
        <f aca="false">IF(F221="","",COUNT($F$5:F221))</f>
        <v/>
      </c>
      <c r="B221" s="18"/>
      <c r="C221" s="19"/>
      <c r="D221" s="19"/>
      <c r="E221" s="20"/>
      <c r="F221" s="21" t="str">
        <f aca="false">IF(OR(B221="",E221=""),"",ROUND(IF(D221="",1,D221)*E221,2))</f>
        <v/>
      </c>
      <c r="G221" s="21" t="str">
        <f aca="false">IF(F221="","",SUMIFS($F$5:F221,$B$5:B221,"&gt;="&amp;DATE(YEAR(B221),MONTH(B221),1),$B$5:B221,"&lt;"&amp;DATE(YEAR(B221),MONTH(B221)+1,1)))</f>
        <v/>
      </c>
      <c r="H221" s="19"/>
      <c r="I221" s="22"/>
      <c r="J221" s="19"/>
      <c r="K221" s="19"/>
      <c r="L221" s="22"/>
      <c r="M221" s="19"/>
      <c r="N221" s="18"/>
      <c r="O221" s="23" t="str">
        <f aca="false">IF(I221="","",I221&amp;"#"&amp;COUNTIF($I$5:I221,I221))</f>
        <v/>
      </c>
    </row>
    <row r="222" customFormat="false" ht="15" hidden="false" customHeight="false" outlineLevel="0" collapsed="false">
      <c r="A222" s="17" t="str">
        <f aca="false">IF(F222="","",COUNT($F$5:F222))</f>
        <v/>
      </c>
      <c r="B222" s="18"/>
      <c r="C222" s="19"/>
      <c r="D222" s="19"/>
      <c r="E222" s="20"/>
      <c r="F222" s="21" t="str">
        <f aca="false">IF(OR(B222="",E222=""),"",ROUND(IF(D222="",1,D222)*E222,2))</f>
        <v/>
      </c>
      <c r="G222" s="21" t="str">
        <f aca="false">IF(F222="","",SUMIFS($F$5:F222,$B$5:B222,"&gt;="&amp;DATE(YEAR(B222),MONTH(B222),1),$B$5:B222,"&lt;"&amp;DATE(YEAR(B222),MONTH(B222)+1,1)))</f>
        <v/>
      </c>
      <c r="H222" s="19"/>
      <c r="I222" s="22"/>
      <c r="J222" s="19"/>
      <c r="K222" s="19"/>
      <c r="L222" s="22"/>
      <c r="M222" s="19"/>
      <c r="N222" s="18"/>
      <c r="O222" s="23" t="str">
        <f aca="false">IF(I222="","",I222&amp;"#"&amp;COUNTIF($I$5:I222,I222))</f>
        <v/>
      </c>
    </row>
    <row r="223" customFormat="false" ht="15" hidden="false" customHeight="false" outlineLevel="0" collapsed="false">
      <c r="A223" s="17" t="str">
        <f aca="false">IF(F223="","",COUNT($F$5:F223))</f>
        <v/>
      </c>
      <c r="B223" s="18"/>
      <c r="C223" s="19"/>
      <c r="D223" s="19"/>
      <c r="E223" s="20"/>
      <c r="F223" s="21" t="str">
        <f aca="false">IF(OR(B223="",E223=""),"",ROUND(IF(D223="",1,D223)*E223,2))</f>
        <v/>
      </c>
      <c r="G223" s="21" t="str">
        <f aca="false">IF(F223="","",SUMIFS($F$5:F223,$B$5:B223,"&gt;="&amp;DATE(YEAR(B223),MONTH(B223),1),$B$5:B223,"&lt;"&amp;DATE(YEAR(B223),MONTH(B223)+1,1)))</f>
        <v/>
      </c>
      <c r="H223" s="19"/>
      <c r="I223" s="22"/>
      <c r="J223" s="19"/>
      <c r="K223" s="19"/>
      <c r="L223" s="22"/>
      <c r="M223" s="19"/>
      <c r="N223" s="18"/>
      <c r="O223" s="23" t="str">
        <f aca="false">IF(I223="","",I223&amp;"#"&amp;COUNTIF($I$5:I223,I223))</f>
        <v/>
      </c>
    </row>
    <row r="224" customFormat="false" ht="15" hidden="false" customHeight="false" outlineLevel="0" collapsed="false">
      <c r="A224" s="17" t="str">
        <f aca="false">IF(F224="","",COUNT($F$5:F224))</f>
        <v/>
      </c>
      <c r="B224" s="18"/>
      <c r="C224" s="19"/>
      <c r="D224" s="19"/>
      <c r="E224" s="20"/>
      <c r="F224" s="21" t="str">
        <f aca="false">IF(OR(B224="",E224=""),"",ROUND(IF(D224="",1,D224)*E224,2))</f>
        <v/>
      </c>
      <c r="G224" s="21" t="str">
        <f aca="false">IF(F224="","",SUMIFS($F$5:F224,$B$5:B224,"&gt;="&amp;DATE(YEAR(B224),MONTH(B224),1),$B$5:B224,"&lt;"&amp;DATE(YEAR(B224),MONTH(B224)+1,1)))</f>
        <v/>
      </c>
      <c r="H224" s="19"/>
      <c r="I224" s="22"/>
      <c r="J224" s="19"/>
      <c r="K224" s="19"/>
      <c r="L224" s="22"/>
      <c r="M224" s="19"/>
      <c r="N224" s="18"/>
      <c r="O224" s="23" t="str">
        <f aca="false">IF(I224="","",I224&amp;"#"&amp;COUNTIF($I$5:I224,I224))</f>
        <v/>
      </c>
    </row>
    <row r="225" customFormat="false" ht="15" hidden="false" customHeight="false" outlineLevel="0" collapsed="false">
      <c r="A225" s="17" t="str">
        <f aca="false">IF(F225="","",COUNT($F$5:F225))</f>
        <v/>
      </c>
      <c r="B225" s="18"/>
      <c r="C225" s="19"/>
      <c r="D225" s="19"/>
      <c r="E225" s="20"/>
      <c r="F225" s="21" t="str">
        <f aca="false">IF(OR(B225="",E225=""),"",ROUND(IF(D225="",1,D225)*E225,2))</f>
        <v/>
      </c>
      <c r="G225" s="21" t="str">
        <f aca="false">IF(F225="","",SUMIFS($F$5:F225,$B$5:B225,"&gt;="&amp;DATE(YEAR(B225),MONTH(B225),1),$B$5:B225,"&lt;"&amp;DATE(YEAR(B225),MONTH(B225)+1,1)))</f>
        <v/>
      </c>
      <c r="H225" s="19"/>
      <c r="I225" s="22"/>
      <c r="J225" s="19"/>
      <c r="K225" s="19"/>
      <c r="L225" s="22"/>
      <c r="M225" s="19"/>
      <c r="N225" s="18"/>
      <c r="O225" s="23" t="str">
        <f aca="false">IF(I225="","",I225&amp;"#"&amp;COUNTIF($I$5:I225,I225))</f>
        <v/>
      </c>
    </row>
    <row r="226" customFormat="false" ht="15" hidden="false" customHeight="false" outlineLevel="0" collapsed="false">
      <c r="A226" s="17" t="str">
        <f aca="false">IF(F226="","",COUNT($F$5:F226))</f>
        <v/>
      </c>
      <c r="B226" s="18"/>
      <c r="C226" s="19"/>
      <c r="D226" s="19"/>
      <c r="E226" s="20"/>
      <c r="F226" s="21" t="str">
        <f aca="false">IF(OR(B226="",E226=""),"",ROUND(IF(D226="",1,D226)*E226,2))</f>
        <v/>
      </c>
      <c r="G226" s="21" t="str">
        <f aca="false">IF(F226="","",SUMIFS($F$5:F226,$B$5:B226,"&gt;="&amp;DATE(YEAR(B226),MONTH(B226),1),$B$5:B226,"&lt;"&amp;DATE(YEAR(B226),MONTH(B226)+1,1)))</f>
        <v/>
      </c>
      <c r="H226" s="19"/>
      <c r="I226" s="22"/>
      <c r="J226" s="19"/>
      <c r="K226" s="19"/>
      <c r="L226" s="22"/>
      <c r="M226" s="19"/>
      <c r="N226" s="18"/>
      <c r="O226" s="23" t="str">
        <f aca="false">IF(I226="","",I226&amp;"#"&amp;COUNTIF($I$5:I226,I226))</f>
        <v/>
      </c>
    </row>
    <row r="227" customFormat="false" ht="15" hidden="false" customHeight="false" outlineLevel="0" collapsed="false">
      <c r="A227" s="17" t="str">
        <f aca="false">IF(F227="","",COUNT($F$5:F227))</f>
        <v/>
      </c>
      <c r="B227" s="18"/>
      <c r="C227" s="19"/>
      <c r="D227" s="19"/>
      <c r="E227" s="20"/>
      <c r="F227" s="21" t="str">
        <f aca="false">IF(OR(B227="",E227=""),"",ROUND(IF(D227="",1,D227)*E227,2))</f>
        <v/>
      </c>
      <c r="G227" s="21" t="str">
        <f aca="false">IF(F227="","",SUMIFS($F$5:F227,$B$5:B227,"&gt;="&amp;DATE(YEAR(B227),MONTH(B227),1),$B$5:B227,"&lt;"&amp;DATE(YEAR(B227),MONTH(B227)+1,1)))</f>
        <v/>
      </c>
      <c r="H227" s="19"/>
      <c r="I227" s="22"/>
      <c r="J227" s="19"/>
      <c r="K227" s="19"/>
      <c r="L227" s="22"/>
      <c r="M227" s="19"/>
      <c r="N227" s="18"/>
      <c r="O227" s="23" t="str">
        <f aca="false">IF(I227="","",I227&amp;"#"&amp;COUNTIF($I$5:I227,I227))</f>
        <v/>
      </c>
    </row>
    <row r="228" customFormat="false" ht="15" hidden="false" customHeight="false" outlineLevel="0" collapsed="false">
      <c r="A228" s="17" t="str">
        <f aca="false">IF(F228="","",COUNT($F$5:F228))</f>
        <v/>
      </c>
      <c r="B228" s="18"/>
      <c r="C228" s="19"/>
      <c r="D228" s="19"/>
      <c r="E228" s="20"/>
      <c r="F228" s="21" t="str">
        <f aca="false">IF(OR(B228="",E228=""),"",ROUND(IF(D228="",1,D228)*E228,2))</f>
        <v/>
      </c>
      <c r="G228" s="21" t="str">
        <f aca="false">IF(F228="","",SUMIFS($F$5:F228,$B$5:B228,"&gt;="&amp;DATE(YEAR(B228),MONTH(B228),1),$B$5:B228,"&lt;"&amp;DATE(YEAR(B228),MONTH(B228)+1,1)))</f>
        <v/>
      </c>
      <c r="H228" s="19"/>
      <c r="I228" s="22"/>
      <c r="J228" s="19"/>
      <c r="K228" s="19"/>
      <c r="L228" s="22"/>
      <c r="M228" s="19"/>
      <c r="N228" s="18"/>
      <c r="O228" s="23" t="str">
        <f aca="false">IF(I228="","",I228&amp;"#"&amp;COUNTIF($I$5:I228,I228))</f>
        <v/>
      </c>
    </row>
    <row r="229" customFormat="false" ht="15" hidden="false" customHeight="false" outlineLevel="0" collapsed="false">
      <c r="A229" s="17" t="str">
        <f aca="false">IF(F229="","",COUNT($F$5:F229))</f>
        <v/>
      </c>
      <c r="B229" s="18"/>
      <c r="C229" s="19"/>
      <c r="D229" s="19"/>
      <c r="E229" s="20"/>
      <c r="F229" s="21" t="str">
        <f aca="false">IF(OR(B229="",E229=""),"",ROUND(IF(D229="",1,D229)*E229,2))</f>
        <v/>
      </c>
      <c r="G229" s="21" t="str">
        <f aca="false">IF(F229="","",SUMIFS($F$5:F229,$B$5:B229,"&gt;="&amp;DATE(YEAR(B229),MONTH(B229),1),$B$5:B229,"&lt;"&amp;DATE(YEAR(B229),MONTH(B229)+1,1)))</f>
        <v/>
      </c>
      <c r="H229" s="19"/>
      <c r="I229" s="22"/>
      <c r="J229" s="19"/>
      <c r="K229" s="19"/>
      <c r="L229" s="22"/>
      <c r="M229" s="19"/>
      <c r="N229" s="18"/>
      <c r="O229" s="23" t="str">
        <f aca="false">IF(I229="","",I229&amp;"#"&amp;COUNTIF($I$5:I229,I229))</f>
        <v/>
      </c>
    </row>
    <row r="230" customFormat="false" ht="15" hidden="false" customHeight="false" outlineLevel="0" collapsed="false">
      <c r="A230" s="17" t="str">
        <f aca="false">IF(F230="","",COUNT($F$5:F230))</f>
        <v/>
      </c>
      <c r="B230" s="18"/>
      <c r="C230" s="19"/>
      <c r="D230" s="19"/>
      <c r="E230" s="20"/>
      <c r="F230" s="21" t="str">
        <f aca="false">IF(OR(B230="",E230=""),"",ROUND(IF(D230="",1,D230)*E230,2))</f>
        <v/>
      </c>
      <c r="G230" s="21" t="str">
        <f aca="false">IF(F230="","",SUMIFS($F$5:F230,$B$5:B230,"&gt;="&amp;DATE(YEAR(B230),MONTH(B230),1),$B$5:B230,"&lt;"&amp;DATE(YEAR(B230),MONTH(B230)+1,1)))</f>
        <v/>
      </c>
      <c r="H230" s="19"/>
      <c r="I230" s="22"/>
      <c r="J230" s="19"/>
      <c r="K230" s="19"/>
      <c r="L230" s="22"/>
      <c r="M230" s="19"/>
      <c r="N230" s="18"/>
      <c r="O230" s="23" t="str">
        <f aca="false">IF(I230="","",I230&amp;"#"&amp;COUNTIF($I$5:I230,I230))</f>
        <v/>
      </c>
    </row>
    <row r="231" customFormat="false" ht="15" hidden="false" customHeight="false" outlineLevel="0" collapsed="false">
      <c r="A231" s="17" t="str">
        <f aca="false">IF(F231="","",COUNT($F$5:F231))</f>
        <v/>
      </c>
      <c r="B231" s="18"/>
      <c r="C231" s="19"/>
      <c r="D231" s="19"/>
      <c r="E231" s="20"/>
      <c r="F231" s="21" t="str">
        <f aca="false">IF(OR(B231="",E231=""),"",ROUND(IF(D231="",1,D231)*E231,2))</f>
        <v/>
      </c>
      <c r="G231" s="21" t="str">
        <f aca="false">IF(F231="","",SUMIFS($F$5:F231,$B$5:B231,"&gt;="&amp;DATE(YEAR(B231),MONTH(B231),1),$B$5:B231,"&lt;"&amp;DATE(YEAR(B231),MONTH(B231)+1,1)))</f>
        <v/>
      </c>
      <c r="H231" s="19"/>
      <c r="I231" s="22"/>
      <c r="J231" s="19"/>
      <c r="K231" s="19"/>
      <c r="L231" s="22"/>
      <c r="M231" s="19"/>
      <c r="N231" s="18"/>
      <c r="O231" s="23" t="str">
        <f aca="false">IF(I231="","",I231&amp;"#"&amp;COUNTIF($I$5:I231,I231))</f>
        <v/>
      </c>
    </row>
    <row r="232" customFormat="false" ht="15" hidden="false" customHeight="false" outlineLevel="0" collapsed="false">
      <c r="A232" s="17" t="str">
        <f aca="false">IF(F232="","",COUNT($F$5:F232))</f>
        <v/>
      </c>
      <c r="B232" s="18"/>
      <c r="C232" s="19"/>
      <c r="D232" s="19"/>
      <c r="E232" s="20"/>
      <c r="F232" s="21" t="str">
        <f aca="false">IF(OR(B232="",E232=""),"",ROUND(IF(D232="",1,D232)*E232,2))</f>
        <v/>
      </c>
      <c r="G232" s="21" t="str">
        <f aca="false">IF(F232="","",SUMIFS($F$5:F232,$B$5:B232,"&gt;="&amp;DATE(YEAR(B232),MONTH(B232),1),$B$5:B232,"&lt;"&amp;DATE(YEAR(B232),MONTH(B232)+1,1)))</f>
        <v/>
      </c>
      <c r="H232" s="19"/>
      <c r="I232" s="22"/>
      <c r="J232" s="19"/>
      <c r="K232" s="19"/>
      <c r="L232" s="22"/>
      <c r="M232" s="19"/>
      <c r="N232" s="18"/>
      <c r="O232" s="23" t="str">
        <f aca="false">IF(I232="","",I232&amp;"#"&amp;COUNTIF($I$5:I232,I232))</f>
        <v/>
      </c>
    </row>
    <row r="233" customFormat="false" ht="15" hidden="false" customHeight="false" outlineLevel="0" collapsed="false">
      <c r="A233" s="17" t="str">
        <f aca="false">IF(F233="","",COUNT($F$5:F233))</f>
        <v/>
      </c>
      <c r="B233" s="18"/>
      <c r="C233" s="19"/>
      <c r="D233" s="19"/>
      <c r="E233" s="20"/>
      <c r="F233" s="21" t="str">
        <f aca="false">IF(OR(B233="",E233=""),"",ROUND(IF(D233="",1,D233)*E233,2))</f>
        <v/>
      </c>
      <c r="G233" s="21" t="str">
        <f aca="false">IF(F233="","",SUMIFS($F$5:F233,$B$5:B233,"&gt;="&amp;DATE(YEAR(B233),MONTH(B233),1),$B$5:B233,"&lt;"&amp;DATE(YEAR(B233),MONTH(B233)+1,1)))</f>
        <v/>
      </c>
      <c r="H233" s="19"/>
      <c r="I233" s="22"/>
      <c r="J233" s="19"/>
      <c r="K233" s="19"/>
      <c r="L233" s="22"/>
      <c r="M233" s="19"/>
      <c r="N233" s="18"/>
      <c r="O233" s="23" t="str">
        <f aca="false">IF(I233="","",I233&amp;"#"&amp;COUNTIF($I$5:I233,I233))</f>
        <v/>
      </c>
    </row>
    <row r="234" customFormat="false" ht="15" hidden="false" customHeight="false" outlineLevel="0" collapsed="false">
      <c r="A234" s="17" t="str">
        <f aca="false">IF(F234="","",COUNT($F$5:F234))</f>
        <v/>
      </c>
      <c r="B234" s="18"/>
      <c r="C234" s="19"/>
      <c r="D234" s="19"/>
      <c r="E234" s="20"/>
      <c r="F234" s="21" t="str">
        <f aca="false">IF(OR(B234="",E234=""),"",ROUND(IF(D234="",1,D234)*E234,2))</f>
        <v/>
      </c>
      <c r="G234" s="21" t="str">
        <f aca="false">IF(F234="","",SUMIFS($F$5:F234,$B$5:B234,"&gt;="&amp;DATE(YEAR(B234),MONTH(B234),1),$B$5:B234,"&lt;"&amp;DATE(YEAR(B234),MONTH(B234)+1,1)))</f>
        <v/>
      </c>
      <c r="H234" s="19"/>
      <c r="I234" s="22"/>
      <c r="J234" s="19"/>
      <c r="K234" s="19"/>
      <c r="L234" s="22"/>
      <c r="M234" s="19"/>
      <c r="N234" s="18"/>
      <c r="O234" s="23" t="str">
        <f aca="false">IF(I234="","",I234&amp;"#"&amp;COUNTIF($I$5:I234,I234))</f>
        <v/>
      </c>
    </row>
    <row r="235" customFormat="false" ht="15" hidden="false" customHeight="false" outlineLevel="0" collapsed="false">
      <c r="A235" s="17" t="str">
        <f aca="false">IF(F235="","",COUNT($F$5:F235))</f>
        <v/>
      </c>
      <c r="B235" s="18"/>
      <c r="C235" s="19"/>
      <c r="D235" s="19"/>
      <c r="E235" s="20"/>
      <c r="F235" s="21" t="str">
        <f aca="false">IF(OR(B235="",E235=""),"",ROUND(IF(D235="",1,D235)*E235,2))</f>
        <v/>
      </c>
      <c r="G235" s="21" t="str">
        <f aca="false">IF(F235="","",SUMIFS($F$5:F235,$B$5:B235,"&gt;="&amp;DATE(YEAR(B235),MONTH(B235),1),$B$5:B235,"&lt;"&amp;DATE(YEAR(B235),MONTH(B235)+1,1)))</f>
        <v/>
      </c>
      <c r="H235" s="19"/>
      <c r="I235" s="22"/>
      <c r="J235" s="19"/>
      <c r="K235" s="19"/>
      <c r="L235" s="22"/>
      <c r="M235" s="19"/>
      <c r="N235" s="18"/>
      <c r="O235" s="23" t="str">
        <f aca="false">IF(I235="","",I235&amp;"#"&amp;COUNTIF($I$5:I235,I235))</f>
        <v/>
      </c>
    </row>
    <row r="236" customFormat="false" ht="15" hidden="false" customHeight="false" outlineLevel="0" collapsed="false">
      <c r="A236" s="17" t="str">
        <f aca="false">IF(F236="","",COUNT($F$5:F236))</f>
        <v/>
      </c>
      <c r="B236" s="18"/>
      <c r="C236" s="19"/>
      <c r="D236" s="19"/>
      <c r="E236" s="20"/>
      <c r="F236" s="21" t="str">
        <f aca="false">IF(OR(B236="",E236=""),"",ROUND(IF(D236="",1,D236)*E236,2))</f>
        <v/>
      </c>
      <c r="G236" s="21" t="str">
        <f aca="false">IF(F236="","",SUMIFS($F$5:F236,$B$5:B236,"&gt;="&amp;DATE(YEAR(B236),MONTH(B236),1),$B$5:B236,"&lt;"&amp;DATE(YEAR(B236),MONTH(B236)+1,1)))</f>
        <v/>
      </c>
      <c r="H236" s="19"/>
      <c r="I236" s="22"/>
      <c r="J236" s="19"/>
      <c r="K236" s="19"/>
      <c r="L236" s="22"/>
      <c r="M236" s="19"/>
      <c r="N236" s="18"/>
      <c r="O236" s="23" t="str">
        <f aca="false">IF(I236="","",I236&amp;"#"&amp;COUNTIF($I$5:I236,I236))</f>
        <v/>
      </c>
    </row>
    <row r="237" customFormat="false" ht="15" hidden="false" customHeight="false" outlineLevel="0" collapsed="false">
      <c r="A237" s="17" t="str">
        <f aca="false">IF(F237="","",COUNT($F$5:F237))</f>
        <v/>
      </c>
      <c r="B237" s="18"/>
      <c r="C237" s="19"/>
      <c r="D237" s="19"/>
      <c r="E237" s="20"/>
      <c r="F237" s="21" t="str">
        <f aca="false">IF(OR(B237="",E237=""),"",ROUND(IF(D237="",1,D237)*E237,2))</f>
        <v/>
      </c>
      <c r="G237" s="21" t="str">
        <f aca="false">IF(F237="","",SUMIFS($F$5:F237,$B$5:B237,"&gt;="&amp;DATE(YEAR(B237),MONTH(B237),1),$B$5:B237,"&lt;"&amp;DATE(YEAR(B237),MONTH(B237)+1,1)))</f>
        <v/>
      </c>
      <c r="H237" s="19"/>
      <c r="I237" s="22"/>
      <c r="J237" s="19"/>
      <c r="K237" s="19"/>
      <c r="L237" s="22"/>
      <c r="M237" s="19"/>
      <c r="N237" s="18"/>
      <c r="O237" s="23" t="str">
        <f aca="false">IF(I237="","",I237&amp;"#"&amp;COUNTIF($I$5:I237,I237))</f>
        <v/>
      </c>
    </row>
    <row r="238" customFormat="false" ht="15" hidden="false" customHeight="false" outlineLevel="0" collapsed="false">
      <c r="A238" s="17" t="str">
        <f aca="false">IF(F238="","",COUNT($F$5:F238))</f>
        <v/>
      </c>
      <c r="B238" s="18"/>
      <c r="C238" s="19"/>
      <c r="D238" s="19"/>
      <c r="E238" s="20"/>
      <c r="F238" s="21" t="str">
        <f aca="false">IF(OR(B238="",E238=""),"",ROUND(IF(D238="",1,D238)*E238,2))</f>
        <v/>
      </c>
      <c r="G238" s="21" t="str">
        <f aca="false">IF(F238="","",SUMIFS($F$5:F238,$B$5:B238,"&gt;="&amp;DATE(YEAR(B238),MONTH(B238),1),$B$5:B238,"&lt;"&amp;DATE(YEAR(B238),MONTH(B238)+1,1)))</f>
        <v/>
      </c>
      <c r="H238" s="19"/>
      <c r="I238" s="22"/>
      <c r="J238" s="19"/>
      <c r="K238" s="19"/>
      <c r="L238" s="22"/>
      <c r="M238" s="19"/>
      <c r="N238" s="18"/>
      <c r="O238" s="23" t="str">
        <f aca="false">IF(I238="","",I238&amp;"#"&amp;COUNTIF($I$5:I238,I238))</f>
        <v/>
      </c>
    </row>
    <row r="239" customFormat="false" ht="15" hidden="false" customHeight="false" outlineLevel="0" collapsed="false">
      <c r="A239" s="17" t="str">
        <f aca="false">IF(F239="","",COUNT($F$5:F239))</f>
        <v/>
      </c>
      <c r="B239" s="18"/>
      <c r="C239" s="19"/>
      <c r="D239" s="19"/>
      <c r="E239" s="20"/>
      <c r="F239" s="21" t="str">
        <f aca="false">IF(OR(B239="",E239=""),"",ROUND(IF(D239="",1,D239)*E239,2))</f>
        <v/>
      </c>
      <c r="G239" s="21" t="str">
        <f aca="false">IF(F239="","",SUMIFS($F$5:F239,$B$5:B239,"&gt;="&amp;DATE(YEAR(B239),MONTH(B239),1),$B$5:B239,"&lt;"&amp;DATE(YEAR(B239),MONTH(B239)+1,1)))</f>
        <v/>
      </c>
      <c r="H239" s="19"/>
      <c r="I239" s="22"/>
      <c r="J239" s="19"/>
      <c r="K239" s="19"/>
      <c r="L239" s="22"/>
      <c r="M239" s="19"/>
      <c r="N239" s="18"/>
      <c r="O239" s="23" t="str">
        <f aca="false">IF(I239="","",I239&amp;"#"&amp;COUNTIF($I$5:I239,I239))</f>
        <v/>
      </c>
    </row>
    <row r="240" customFormat="false" ht="15" hidden="false" customHeight="false" outlineLevel="0" collapsed="false">
      <c r="A240" s="17" t="str">
        <f aca="false">IF(F240="","",COUNT($F$5:F240))</f>
        <v/>
      </c>
      <c r="B240" s="18"/>
      <c r="C240" s="19"/>
      <c r="D240" s="19"/>
      <c r="E240" s="20"/>
      <c r="F240" s="21" t="str">
        <f aca="false">IF(OR(B240="",E240=""),"",ROUND(IF(D240="",1,D240)*E240,2))</f>
        <v/>
      </c>
      <c r="G240" s="21" t="str">
        <f aca="false">IF(F240="","",SUMIFS($F$5:F240,$B$5:B240,"&gt;="&amp;DATE(YEAR(B240),MONTH(B240),1),$B$5:B240,"&lt;"&amp;DATE(YEAR(B240),MONTH(B240)+1,1)))</f>
        <v/>
      </c>
      <c r="H240" s="19"/>
      <c r="I240" s="22"/>
      <c r="J240" s="19"/>
      <c r="K240" s="19"/>
      <c r="L240" s="22"/>
      <c r="M240" s="19"/>
      <c r="N240" s="18"/>
      <c r="O240" s="23" t="str">
        <f aca="false">IF(I240="","",I240&amp;"#"&amp;COUNTIF($I$5:I240,I240))</f>
        <v/>
      </c>
    </row>
    <row r="241" customFormat="false" ht="15" hidden="false" customHeight="false" outlineLevel="0" collapsed="false">
      <c r="A241" s="17" t="str">
        <f aca="false">IF(F241="","",COUNT($F$5:F241))</f>
        <v/>
      </c>
      <c r="B241" s="18"/>
      <c r="C241" s="19"/>
      <c r="D241" s="19"/>
      <c r="E241" s="20"/>
      <c r="F241" s="21" t="str">
        <f aca="false">IF(OR(B241="",E241=""),"",ROUND(IF(D241="",1,D241)*E241,2))</f>
        <v/>
      </c>
      <c r="G241" s="21" t="str">
        <f aca="false">IF(F241="","",SUMIFS($F$5:F241,$B$5:B241,"&gt;="&amp;DATE(YEAR(B241),MONTH(B241),1),$B$5:B241,"&lt;"&amp;DATE(YEAR(B241),MONTH(B241)+1,1)))</f>
        <v/>
      </c>
      <c r="H241" s="19"/>
      <c r="I241" s="22"/>
      <c r="J241" s="19"/>
      <c r="K241" s="19"/>
      <c r="L241" s="22"/>
      <c r="M241" s="19"/>
      <c r="N241" s="18"/>
      <c r="O241" s="23" t="str">
        <f aca="false">IF(I241="","",I241&amp;"#"&amp;COUNTIF($I$5:I241,I241))</f>
        <v/>
      </c>
    </row>
    <row r="242" customFormat="false" ht="15" hidden="false" customHeight="false" outlineLevel="0" collapsed="false">
      <c r="A242" s="17" t="str">
        <f aca="false">IF(F242="","",COUNT($F$5:F242))</f>
        <v/>
      </c>
      <c r="B242" s="18"/>
      <c r="C242" s="19"/>
      <c r="D242" s="19"/>
      <c r="E242" s="20"/>
      <c r="F242" s="21" t="str">
        <f aca="false">IF(OR(B242="",E242=""),"",ROUND(IF(D242="",1,D242)*E242,2))</f>
        <v/>
      </c>
      <c r="G242" s="21" t="str">
        <f aca="false">IF(F242="","",SUMIFS($F$5:F242,$B$5:B242,"&gt;="&amp;DATE(YEAR(B242),MONTH(B242),1),$B$5:B242,"&lt;"&amp;DATE(YEAR(B242),MONTH(B242)+1,1)))</f>
        <v/>
      </c>
      <c r="H242" s="19"/>
      <c r="I242" s="22"/>
      <c r="J242" s="19"/>
      <c r="K242" s="19"/>
      <c r="L242" s="22"/>
      <c r="M242" s="19"/>
      <c r="N242" s="18"/>
      <c r="O242" s="23" t="str">
        <f aca="false">IF(I242="","",I242&amp;"#"&amp;COUNTIF($I$5:I242,I242))</f>
        <v/>
      </c>
    </row>
    <row r="243" customFormat="false" ht="15" hidden="false" customHeight="false" outlineLevel="0" collapsed="false">
      <c r="A243" s="17" t="str">
        <f aca="false">IF(F243="","",COUNT($F$5:F243))</f>
        <v/>
      </c>
      <c r="B243" s="18"/>
      <c r="C243" s="19"/>
      <c r="D243" s="19"/>
      <c r="E243" s="20"/>
      <c r="F243" s="21" t="str">
        <f aca="false">IF(OR(B243="",E243=""),"",ROUND(IF(D243="",1,D243)*E243,2))</f>
        <v/>
      </c>
      <c r="G243" s="21" t="str">
        <f aca="false">IF(F243="","",SUMIFS($F$5:F243,$B$5:B243,"&gt;="&amp;DATE(YEAR(B243),MONTH(B243),1),$B$5:B243,"&lt;"&amp;DATE(YEAR(B243),MONTH(B243)+1,1)))</f>
        <v/>
      </c>
      <c r="H243" s="19"/>
      <c r="I243" s="22"/>
      <c r="J243" s="19"/>
      <c r="K243" s="19"/>
      <c r="L243" s="22"/>
      <c r="M243" s="19"/>
      <c r="N243" s="18"/>
      <c r="O243" s="23" t="str">
        <f aca="false">IF(I243="","",I243&amp;"#"&amp;COUNTIF($I$5:I243,I243))</f>
        <v/>
      </c>
    </row>
    <row r="244" customFormat="false" ht="15" hidden="false" customHeight="false" outlineLevel="0" collapsed="false">
      <c r="A244" s="17" t="str">
        <f aca="false">IF(F244="","",COUNT($F$5:F244))</f>
        <v/>
      </c>
      <c r="B244" s="18"/>
      <c r="C244" s="19"/>
      <c r="D244" s="19"/>
      <c r="E244" s="20"/>
      <c r="F244" s="21" t="str">
        <f aca="false">IF(OR(B244="",E244=""),"",ROUND(IF(D244="",1,D244)*E244,2))</f>
        <v/>
      </c>
      <c r="G244" s="21" t="str">
        <f aca="false">IF(F244="","",SUMIFS($F$5:F244,$B$5:B244,"&gt;="&amp;DATE(YEAR(B244),MONTH(B244),1),$B$5:B244,"&lt;"&amp;DATE(YEAR(B244),MONTH(B244)+1,1)))</f>
        <v/>
      </c>
      <c r="H244" s="19"/>
      <c r="I244" s="22"/>
      <c r="J244" s="19"/>
      <c r="K244" s="19"/>
      <c r="L244" s="22"/>
      <c r="M244" s="19"/>
      <c r="N244" s="18"/>
      <c r="O244" s="23" t="str">
        <f aca="false">IF(I244="","",I244&amp;"#"&amp;COUNTIF($I$5:I244,I244))</f>
        <v/>
      </c>
    </row>
    <row r="245" customFormat="false" ht="15" hidden="false" customHeight="false" outlineLevel="0" collapsed="false">
      <c r="A245" s="17" t="str">
        <f aca="false">IF(F245="","",COUNT($F$5:F245))</f>
        <v/>
      </c>
      <c r="B245" s="18"/>
      <c r="C245" s="19"/>
      <c r="D245" s="19"/>
      <c r="E245" s="20"/>
      <c r="F245" s="21" t="str">
        <f aca="false">IF(OR(B245="",E245=""),"",ROUND(IF(D245="",1,D245)*E245,2))</f>
        <v/>
      </c>
      <c r="G245" s="21" t="str">
        <f aca="false">IF(F245="","",SUMIFS($F$5:F245,$B$5:B245,"&gt;="&amp;DATE(YEAR(B245),MONTH(B245),1),$B$5:B245,"&lt;"&amp;DATE(YEAR(B245),MONTH(B245)+1,1)))</f>
        <v/>
      </c>
      <c r="H245" s="19"/>
      <c r="I245" s="22"/>
      <c r="J245" s="19"/>
      <c r="K245" s="19"/>
      <c r="L245" s="22"/>
      <c r="M245" s="19"/>
      <c r="N245" s="18"/>
      <c r="O245" s="23" t="str">
        <f aca="false">IF(I245="","",I245&amp;"#"&amp;COUNTIF($I$5:I245,I245))</f>
        <v/>
      </c>
    </row>
    <row r="246" customFormat="false" ht="15" hidden="false" customHeight="false" outlineLevel="0" collapsed="false">
      <c r="A246" s="17" t="str">
        <f aca="false">IF(F246="","",COUNT($F$5:F246))</f>
        <v/>
      </c>
      <c r="B246" s="18"/>
      <c r="C246" s="19"/>
      <c r="D246" s="19"/>
      <c r="E246" s="20"/>
      <c r="F246" s="21" t="str">
        <f aca="false">IF(OR(B246="",E246=""),"",ROUND(IF(D246="",1,D246)*E246,2))</f>
        <v/>
      </c>
      <c r="G246" s="21" t="str">
        <f aca="false">IF(F246="","",SUMIFS($F$5:F246,$B$5:B246,"&gt;="&amp;DATE(YEAR(B246),MONTH(B246),1),$B$5:B246,"&lt;"&amp;DATE(YEAR(B246),MONTH(B246)+1,1)))</f>
        <v/>
      </c>
      <c r="H246" s="19"/>
      <c r="I246" s="22"/>
      <c r="J246" s="19"/>
      <c r="K246" s="19"/>
      <c r="L246" s="22"/>
      <c r="M246" s="19"/>
      <c r="N246" s="18"/>
      <c r="O246" s="23" t="str">
        <f aca="false">IF(I246="","",I246&amp;"#"&amp;COUNTIF($I$5:I246,I246))</f>
        <v/>
      </c>
    </row>
    <row r="247" customFormat="false" ht="15" hidden="false" customHeight="false" outlineLevel="0" collapsed="false">
      <c r="A247" s="17" t="str">
        <f aca="false">IF(F247="","",COUNT($F$5:F247))</f>
        <v/>
      </c>
      <c r="B247" s="18"/>
      <c r="C247" s="19"/>
      <c r="D247" s="19"/>
      <c r="E247" s="20"/>
      <c r="F247" s="21" t="str">
        <f aca="false">IF(OR(B247="",E247=""),"",ROUND(IF(D247="",1,D247)*E247,2))</f>
        <v/>
      </c>
      <c r="G247" s="21" t="str">
        <f aca="false">IF(F247="","",SUMIFS($F$5:F247,$B$5:B247,"&gt;="&amp;DATE(YEAR(B247),MONTH(B247),1),$B$5:B247,"&lt;"&amp;DATE(YEAR(B247),MONTH(B247)+1,1)))</f>
        <v/>
      </c>
      <c r="H247" s="19"/>
      <c r="I247" s="22"/>
      <c r="J247" s="19"/>
      <c r="K247" s="19"/>
      <c r="L247" s="22"/>
      <c r="M247" s="19"/>
      <c r="N247" s="18"/>
      <c r="O247" s="23" t="str">
        <f aca="false">IF(I247="","",I247&amp;"#"&amp;COUNTIF($I$5:I247,I247))</f>
        <v/>
      </c>
    </row>
    <row r="248" customFormat="false" ht="15" hidden="false" customHeight="false" outlineLevel="0" collapsed="false">
      <c r="A248" s="17" t="str">
        <f aca="false">IF(F248="","",COUNT($F$5:F248))</f>
        <v/>
      </c>
      <c r="B248" s="18"/>
      <c r="C248" s="19"/>
      <c r="D248" s="19"/>
      <c r="E248" s="20"/>
      <c r="F248" s="21" t="str">
        <f aca="false">IF(OR(B248="",E248=""),"",ROUND(IF(D248="",1,D248)*E248,2))</f>
        <v/>
      </c>
      <c r="G248" s="21" t="str">
        <f aca="false">IF(F248="","",SUMIFS($F$5:F248,$B$5:B248,"&gt;="&amp;DATE(YEAR(B248),MONTH(B248),1),$B$5:B248,"&lt;"&amp;DATE(YEAR(B248),MONTH(B248)+1,1)))</f>
        <v/>
      </c>
      <c r="H248" s="19"/>
      <c r="I248" s="22"/>
      <c r="J248" s="19"/>
      <c r="K248" s="19"/>
      <c r="L248" s="22"/>
      <c r="M248" s="19"/>
      <c r="N248" s="18"/>
      <c r="O248" s="23" t="str">
        <f aca="false">IF(I248="","",I248&amp;"#"&amp;COUNTIF($I$5:I248,I248))</f>
        <v/>
      </c>
    </row>
    <row r="249" customFormat="false" ht="15" hidden="false" customHeight="false" outlineLevel="0" collapsed="false">
      <c r="A249" s="17" t="str">
        <f aca="false">IF(F249="","",COUNT($F$5:F249))</f>
        <v/>
      </c>
      <c r="B249" s="18"/>
      <c r="C249" s="19"/>
      <c r="D249" s="19"/>
      <c r="E249" s="20"/>
      <c r="F249" s="21" t="str">
        <f aca="false">IF(OR(B249="",E249=""),"",ROUND(IF(D249="",1,D249)*E249,2))</f>
        <v/>
      </c>
      <c r="G249" s="21" t="str">
        <f aca="false">IF(F249="","",SUMIFS($F$5:F249,$B$5:B249,"&gt;="&amp;DATE(YEAR(B249),MONTH(B249),1),$B$5:B249,"&lt;"&amp;DATE(YEAR(B249),MONTH(B249)+1,1)))</f>
        <v/>
      </c>
      <c r="H249" s="19"/>
      <c r="I249" s="22"/>
      <c r="J249" s="19"/>
      <c r="K249" s="19"/>
      <c r="L249" s="22"/>
      <c r="M249" s="19"/>
      <c r="N249" s="18"/>
      <c r="O249" s="23" t="str">
        <f aca="false">IF(I249="","",I249&amp;"#"&amp;COUNTIF($I$5:I249,I249))</f>
        <v/>
      </c>
    </row>
    <row r="250" customFormat="false" ht="15" hidden="false" customHeight="false" outlineLevel="0" collapsed="false">
      <c r="A250" s="17" t="str">
        <f aca="false">IF(F250="","",COUNT($F$5:F250))</f>
        <v/>
      </c>
      <c r="B250" s="18"/>
      <c r="C250" s="19"/>
      <c r="D250" s="19"/>
      <c r="E250" s="20"/>
      <c r="F250" s="21" t="str">
        <f aca="false">IF(OR(B250="",E250=""),"",ROUND(IF(D250="",1,D250)*E250,2))</f>
        <v/>
      </c>
      <c r="G250" s="21" t="str">
        <f aca="false">IF(F250="","",SUMIFS($F$5:F250,$B$5:B250,"&gt;="&amp;DATE(YEAR(B250),MONTH(B250),1),$B$5:B250,"&lt;"&amp;DATE(YEAR(B250),MONTH(B250)+1,1)))</f>
        <v/>
      </c>
      <c r="H250" s="19"/>
      <c r="I250" s="22"/>
      <c r="J250" s="19"/>
      <c r="K250" s="19"/>
      <c r="L250" s="22"/>
      <c r="M250" s="19"/>
      <c r="N250" s="18"/>
      <c r="O250" s="23" t="str">
        <f aca="false">IF(I250="","",I250&amp;"#"&amp;COUNTIF($I$5:I250,I250))</f>
        <v/>
      </c>
    </row>
    <row r="251" customFormat="false" ht="15" hidden="false" customHeight="false" outlineLevel="0" collapsed="false">
      <c r="A251" s="17" t="str">
        <f aca="false">IF(F251="","",COUNT($F$5:F251))</f>
        <v/>
      </c>
      <c r="B251" s="18"/>
      <c r="C251" s="19"/>
      <c r="D251" s="19"/>
      <c r="E251" s="20"/>
      <c r="F251" s="21" t="str">
        <f aca="false">IF(OR(B251="",E251=""),"",ROUND(IF(D251="",1,D251)*E251,2))</f>
        <v/>
      </c>
      <c r="G251" s="21" t="str">
        <f aca="false">IF(F251="","",SUMIFS($F$5:F251,$B$5:B251,"&gt;="&amp;DATE(YEAR(B251),MONTH(B251),1),$B$5:B251,"&lt;"&amp;DATE(YEAR(B251),MONTH(B251)+1,1)))</f>
        <v/>
      </c>
      <c r="H251" s="19"/>
      <c r="I251" s="22"/>
      <c r="J251" s="19"/>
      <c r="K251" s="19"/>
      <c r="L251" s="22"/>
      <c r="M251" s="19"/>
      <c r="N251" s="18"/>
      <c r="O251" s="23" t="str">
        <f aca="false">IF(I251="","",I251&amp;"#"&amp;COUNTIF($I$5:I251,I251))</f>
        <v/>
      </c>
    </row>
    <row r="252" customFormat="false" ht="15" hidden="false" customHeight="false" outlineLevel="0" collapsed="false">
      <c r="A252" s="17" t="str">
        <f aca="false">IF(F252="","",COUNT($F$5:F252))</f>
        <v/>
      </c>
      <c r="B252" s="18"/>
      <c r="C252" s="19"/>
      <c r="D252" s="19"/>
      <c r="E252" s="20"/>
      <c r="F252" s="21" t="str">
        <f aca="false">IF(OR(B252="",E252=""),"",ROUND(IF(D252="",1,D252)*E252,2))</f>
        <v/>
      </c>
      <c r="G252" s="21" t="str">
        <f aca="false">IF(F252="","",SUMIFS($F$5:F252,$B$5:B252,"&gt;="&amp;DATE(YEAR(B252),MONTH(B252),1),$B$5:B252,"&lt;"&amp;DATE(YEAR(B252),MONTH(B252)+1,1)))</f>
        <v/>
      </c>
      <c r="H252" s="19"/>
      <c r="I252" s="22"/>
      <c r="J252" s="19"/>
      <c r="K252" s="19"/>
      <c r="L252" s="22"/>
      <c r="M252" s="19"/>
      <c r="N252" s="18"/>
      <c r="O252" s="23" t="str">
        <f aca="false">IF(I252="","",I252&amp;"#"&amp;COUNTIF($I$5:I252,I252))</f>
        <v/>
      </c>
    </row>
    <row r="253" customFormat="false" ht="15" hidden="false" customHeight="false" outlineLevel="0" collapsed="false">
      <c r="A253" s="17" t="str">
        <f aca="false">IF(F253="","",COUNT($F$5:F253))</f>
        <v/>
      </c>
      <c r="B253" s="18"/>
      <c r="C253" s="19"/>
      <c r="D253" s="19"/>
      <c r="E253" s="20"/>
      <c r="F253" s="21" t="str">
        <f aca="false">IF(OR(B253="",E253=""),"",ROUND(IF(D253="",1,D253)*E253,2))</f>
        <v/>
      </c>
      <c r="G253" s="21" t="str">
        <f aca="false">IF(F253="","",SUMIFS($F$5:F253,$B$5:B253,"&gt;="&amp;DATE(YEAR(B253),MONTH(B253),1),$B$5:B253,"&lt;"&amp;DATE(YEAR(B253),MONTH(B253)+1,1)))</f>
        <v/>
      </c>
      <c r="H253" s="19"/>
      <c r="I253" s="22"/>
      <c r="J253" s="19"/>
      <c r="K253" s="19"/>
      <c r="L253" s="22"/>
      <c r="M253" s="19"/>
      <c r="N253" s="18"/>
      <c r="O253" s="23" t="str">
        <f aca="false">IF(I253="","",I253&amp;"#"&amp;COUNTIF($I$5:I253,I253))</f>
        <v/>
      </c>
    </row>
    <row r="254" customFormat="false" ht="15" hidden="false" customHeight="false" outlineLevel="0" collapsed="false">
      <c r="A254" s="17" t="str">
        <f aca="false">IF(F254="","",COUNT($F$5:F254))</f>
        <v/>
      </c>
      <c r="B254" s="18"/>
      <c r="C254" s="19"/>
      <c r="D254" s="19"/>
      <c r="E254" s="20"/>
      <c r="F254" s="21" t="str">
        <f aca="false">IF(OR(B254="",E254=""),"",ROUND(IF(D254="",1,D254)*E254,2))</f>
        <v/>
      </c>
      <c r="G254" s="21" t="str">
        <f aca="false">IF(F254="","",SUMIFS($F$5:F254,$B$5:B254,"&gt;="&amp;DATE(YEAR(B254),MONTH(B254),1),$B$5:B254,"&lt;"&amp;DATE(YEAR(B254),MONTH(B254)+1,1)))</f>
        <v/>
      </c>
      <c r="H254" s="19"/>
      <c r="I254" s="22"/>
      <c r="J254" s="19"/>
      <c r="K254" s="19"/>
      <c r="L254" s="22"/>
      <c r="M254" s="19"/>
      <c r="N254" s="18"/>
      <c r="O254" s="23" t="str">
        <f aca="false">IF(I254="","",I254&amp;"#"&amp;COUNTIF($I$5:I254,I254))</f>
        <v/>
      </c>
    </row>
    <row r="255" customFormat="false" ht="15" hidden="false" customHeight="false" outlineLevel="0" collapsed="false">
      <c r="A255" s="17" t="str">
        <f aca="false">IF(F255="","",COUNT($F$5:F255))</f>
        <v/>
      </c>
      <c r="B255" s="18"/>
      <c r="C255" s="19"/>
      <c r="D255" s="19"/>
      <c r="E255" s="20"/>
      <c r="F255" s="21" t="str">
        <f aca="false">IF(OR(B255="",E255=""),"",ROUND(IF(D255="",1,D255)*E255,2))</f>
        <v/>
      </c>
      <c r="G255" s="21" t="str">
        <f aca="false">IF(F255="","",SUMIFS($F$5:F255,$B$5:B255,"&gt;="&amp;DATE(YEAR(B255),MONTH(B255),1),$B$5:B255,"&lt;"&amp;DATE(YEAR(B255),MONTH(B255)+1,1)))</f>
        <v/>
      </c>
      <c r="H255" s="19"/>
      <c r="I255" s="22"/>
      <c r="J255" s="19"/>
      <c r="K255" s="19"/>
      <c r="L255" s="22"/>
      <c r="M255" s="19"/>
      <c r="N255" s="18"/>
      <c r="O255" s="23" t="str">
        <f aca="false">IF(I255="","",I255&amp;"#"&amp;COUNTIF($I$5:I255,I255))</f>
        <v/>
      </c>
    </row>
    <row r="256" customFormat="false" ht="15" hidden="false" customHeight="false" outlineLevel="0" collapsed="false">
      <c r="A256" s="17" t="str">
        <f aca="false">IF(F256="","",COUNT($F$5:F256))</f>
        <v/>
      </c>
      <c r="B256" s="18"/>
      <c r="C256" s="19"/>
      <c r="D256" s="19"/>
      <c r="E256" s="20"/>
      <c r="F256" s="21" t="str">
        <f aca="false">IF(OR(B256="",E256=""),"",ROUND(IF(D256="",1,D256)*E256,2))</f>
        <v/>
      </c>
      <c r="G256" s="21" t="str">
        <f aca="false">IF(F256="","",SUMIFS($F$5:F256,$B$5:B256,"&gt;="&amp;DATE(YEAR(B256),MONTH(B256),1),$B$5:B256,"&lt;"&amp;DATE(YEAR(B256),MONTH(B256)+1,1)))</f>
        <v/>
      </c>
      <c r="H256" s="19"/>
      <c r="I256" s="22"/>
      <c r="J256" s="19"/>
      <c r="K256" s="19"/>
      <c r="L256" s="22"/>
      <c r="M256" s="19"/>
      <c r="N256" s="18"/>
      <c r="O256" s="23" t="str">
        <f aca="false">IF(I256="","",I256&amp;"#"&amp;COUNTIF($I$5:I256,I256))</f>
        <v/>
      </c>
    </row>
    <row r="257" customFormat="false" ht="15" hidden="false" customHeight="false" outlineLevel="0" collapsed="false">
      <c r="A257" s="17" t="str">
        <f aca="false">IF(F257="","",COUNT($F$5:F257))</f>
        <v/>
      </c>
      <c r="B257" s="18"/>
      <c r="C257" s="19"/>
      <c r="D257" s="19"/>
      <c r="E257" s="20"/>
      <c r="F257" s="21" t="str">
        <f aca="false">IF(OR(B257="",E257=""),"",ROUND(IF(D257="",1,D257)*E257,2))</f>
        <v/>
      </c>
      <c r="G257" s="21" t="str">
        <f aca="false">IF(F257="","",SUMIFS($F$5:F257,$B$5:B257,"&gt;="&amp;DATE(YEAR(B257),MONTH(B257),1),$B$5:B257,"&lt;"&amp;DATE(YEAR(B257),MONTH(B257)+1,1)))</f>
        <v/>
      </c>
      <c r="H257" s="19"/>
      <c r="I257" s="22"/>
      <c r="J257" s="19"/>
      <c r="K257" s="19"/>
      <c r="L257" s="22"/>
      <c r="M257" s="19"/>
      <c r="N257" s="18"/>
      <c r="O257" s="23" t="str">
        <f aca="false">IF(I257="","",I257&amp;"#"&amp;COUNTIF($I$5:I257,I257))</f>
        <v/>
      </c>
    </row>
    <row r="258" customFormat="false" ht="15" hidden="false" customHeight="false" outlineLevel="0" collapsed="false">
      <c r="A258" s="17" t="str">
        <f aca="false">IF(F258="","",COUNT($F$5:F258))</f>
        <v/>
      </c>
      <c r="B258" s="18"/>
      <c r="C258" s="19"/>
      <c r="D258" s="19"/>
      <c r="E258" s="20"/>
      <c r="F258" s="21" t="str">
        <f aca="false">IF(OR(B258="",E258=""),"",ROUND(IF(D258="",1,D258)*E258,2))</f>
        <v/>
      </c>
      <c r="G258" s="21" t="str">
        <f aca="false">IF(F258="","",SUMIFS($F$5:F258,$B$5:B258,"&gt;="&amp;DATE(YEAR(B258),MONTH(B258),1),$B$5:B258,"&lt;"&amp;DATE(YEAR(B258),MONTH(B258)+1,1)))</f>
        <v/>
      </c>
      <c r="H258" s="19"/>
      <c r="I258" s="22"/>
      <c r="J258" s="19"/>
      <c r="K258" s="19"/>
      <c r="L258" s="22"/>
      <c r="M258" s="19"/>
      <c r="N258" s="18"/>
      <c r="O258" s="23" t="str">
        <f aca="false">IF(I258="","",I258&amp;"#"&amp;COUNTIF($I$5:I258,I258))</f>
        <v/>
      </c>
    </row>
    <row r="259" customFormat="false" ht="15" hidden="false" customHeight="false" outlineLevel="0" collapsed="false">
      <c r="A259" s="17" t="str">
        <f aca="false">IF(F259="","",COUNT($F$5:F259))</f>
        <v/>
      </c>
      <c r="B259" s="18"/>
      <c r="C259" s="19"/>
      <c r="D259" s="19"/>
      <c r="E259" s="20"/>
      <c r="F259" s="21" t="str">
        <f aca="false">IF(OR(B259="",E259=""),"",ROUND(IF(D259="",1,D259)*E259,2))</f>
        <v/>
      </c>
      <c r="G259" s="21" t="str">
        <f aca="false">IF(F259="","",SUMIFS($F$5:F259,$B$5:B259,"&gt;="&amp;DATE(YEAR(B259),MONTH(B259),1),$B$5:B259,"&lt;"&amp;DATE(YEAR(B259),MONTH(B259)+1,1)))</f>
        <v/>
      </c>
      <c r="H259" s="19"/>
      <c r="I259" s="22"/>
      <c r="J259" s="19"/>
      <c r="K259" s="19"/>
      <c r="L259" s="22"/>
      <c r="M259" s="19"/>
      <c r="N259" s="18"/>
      <c r="O259" s="23" t="str">
        <f aca="false">IF(I259="","",I259&amp;"#"&amp;COUNTIF($I$5:I259,I259))</f>
        <v/>
      </c>
    </row>
    <row r="260" customFormat="false" ht="15" hidden="false" customHeight="false" outlineLevel="0" collapsed="false">
      <c r="A260" s="17" t="str">
        <f aca="false">IF(F260="","",COUNT($F$5:F260))</f>
        <v/>
      </c>
      <c r="B260" s="18"/>
      <c r="C260" s="19"/>
      <c r="D260" s="19"/>
      <c r="E260" s="20"/>
      <c r="F260" s="21" t="str">
        <f aca="false">IF(OR(B260="",E260=""),"",ROUND(IF(D260="",1,D260)*E260,2))</f>
        <v/>
      </c>
      <c r="G260" s="21" t="str">
        <f aca="false">IF(F260="","",SUMIFS($F$5:F260,$B$5:B260,"&gt;="&amp;DATE(YEAR(B260),MONTH(B260),1),$B$5:B260,"&lt;"&amp;DATE(YEAR(B260),MONTH(B260)+1,1)))</f>
        <v/>
      </c>
      <c r="H260" s="19"/>
      <c r="I260" s="22"/>
      <c r="J260" s="19"/>
      <c r="K260" s="19"/>
      <c r="L260" s="22"/>
      <c r="M260" s="19"/>
      <c r="N260" s="18"/>
      <c r="O260" s="23" t="str">
        <f aca="false">IF(I260="","",I260&amp;"#"&amp;COUNTIF($I$5:I260,I260))</f>
        <v/>
      </c>
    </row>
    <row r="261" customFormat="false" ht="15" hidden="false" customHeight="false" outlineLevel="0" collapsed="false">
      <c r="A261" s="17" t="str">
        <f aca="false">IF(F261="","",COUNT($F$5:F261))</f>
        <v/>
      </c>
      <c r="B261" s="18"/>
      <c r="C261" s="19"/>
      <c r="D261" s="19"/>
      <c r="E261" s="20"/>
      <c r="F261" s="21" t="str">
        <f aca="false">IF(OR(B261="",E261=""),"",ROUND(IF(D261="",1,D261)*E261,2))</f>
        <v/>
      </c>
      <c r="G261" s="21" t="str">
        <f aca="false">IF(F261="","",SUMIFS($F$5:F261,$B$5:B261,"&gt;="&amp;DATE(YEAR(B261),MONTH(B261),1),$B$5:B261,"&lt;"&amp;DATE(YEAR(B261),MONTH(B261)+1,1)))</f>
        <v/>
      </c>
      <c r="H261" s="19"/>
      <c r="I261" s="22"/>
      <c r="J261" s="19"/>
      <c r="K261" s="19"/>
      <c r="L261" s="22"/>
      <c r="M261" s="19"/>
      <c r="N261" s="18"/>
      <c r="O261" s="23" t="str">
        <f aca="false">IF(I261="","",I261&amp;"#"&amp;COUNTIF($I$5:I261,I261))</f>
        <v/>
      </c>
    </row>
    <row r="262" customFormat="false" ht="15" hidden="false" customHeight="false" outlineLevel="0" collapsed="false">
      <c r="A262" s="17" t="str">
        <f aca="false">IF(F262="","",COUNT($F$5:F262))</f>
        <v/>
      </c>
      <c r="B262" s="18"/>
      <c r="C262" s="19"/>
      <c r="D262" s="19"/>
      <c r="E262" s="20"/>
      <c r="F262" s="21" t="str">
        <f aca="false">IF(OR(B262="",E262=""),"",ROUND(IF(D262="",1,D262)*E262,2))</f>
        <v/>
      </c>
      <c r="G262" s="21" t="str">
        <f aca="false">IF(F262="","",SUMIFS($F$5:F262,$B$5:B262,"&gt;="&amp;DATE(YEAR(B262),MONTH(B262),1),$B$5:B262,"&lt;"&amp;DATE(YEAR(B262),MONTH(B262)+1,1)))</f>
        <v/>
      </c>
      <c r="H262" s="19"/>
      <c r="I262" s="22"/>
      <c r="J262" s="19"/>
      <c r="K262" s="19"/>
      <c r="L262" s="22"/>
      <c r="M262" s="19"/>
      <c r="N262" s="18"/>
      <c r="O262" s="23" t="str">
        <f aca="false">IF(I262="","",I262&amp;"#"&amp;COUNTIF($I$5:I262,I262))</f>
        <v/>
      </c>
    </row>
    <row r="263" customFormat="false" ht="15" hidden="false" customHeight="false" outlineLevel="0" collapsed="false">
      <c r="A263" s="17" t="str">
        <f aca="false">IF(F263="","",COUNT($F$5:F263))</f>
        <v/>
      </c>
      <c r="B263" s="18"/>
      <c r="C263" s="19"/>
      <c r="D263" s="19"/>
      <c r="E263" s="20"/>
      <c r="F263" s="21" t="str">
        <f aca="false">IF(OR(B263="",E263=""),"",ROUND(IF(D263="",1,D263)*E263,2))</f>
        <v/>
      </c>
      <c r="G263" s="21" t="str">
        <f aca="false">IF(F263="","",SUMIFS($F$5:F263,$B$5:B263,"&gt;="&amp;DATE(YEAR(B263),MONTH(B263),1),$B$5:B263,"&lt;"&amp;DATE(YEAR(B263),MONTH(B263)+1,1)))</f>
        <v/>
      </c>
      <c r="H263" s="19"/>
      <c r="I263" s="22"/>
      <c r="J263" s="19"/>
      <c r="K263" s="19"/>
      <c r="L263" s="22"/>
      <c r="M263" s="19"/>
      <c r="N263" s="18"/>
      <c r="O263" s="23" t="str">
        <f aca="false">IF(I263="","",I263&amp;"#"&amp;COUNTIF($I$5:I263,I263))</f>
        <v/>
      </c>
    </row>
    <row r="264" customFormat="false" ht="15" hidden="false" customHeight="false" outlineLevel="0" collapsed="false">
      <c r="A264" s="17" t="str">
        <f aca="false">IF(F264="","",COUNT($F$5:F264))</f>
        <v/>
      </c>
      <c r="B264" s="18"/>
      <c r="C264" s="19"/>
      <c r="D264" s="19"/>
      <c r="E264" s="20"/>
      <c r="F264" s="21" t="str">
        <f aca="false">IF(OR(B264="",E264=""),"",ROUND(IF(D264="",1,D264)*E264,2))</f>
        <v/>
      </c>
      <c r="G264" s="21" t="str">
        <f aca="false">IF(F264="","",SUMIFS($F$5:F264,$B$5:B264,"&gt;="&amp;DATE(YEAR(B264),MONTH(B264),1),$B$5:B264,"&lt;"&amp;DATE(YEAR(B264),MONTH(B264)+1,1)))</f>
        <v/>
      </c>
      <c r="H264" s="19"/>
      <c r="I264" s="22"/>
      <c r="J264" s="19"/>
      <c r="K264" s="19"/>
      <c r="L264" s="22"/>
      <c r="M264" s="19"/>
      <c r="N264" s="18"/>
      <c r="O264" s="23" t="str">
        <f aca="false">IF(I264="","",I264&amp;"#"&amp;COUNTIF($I$5:I264,I264))</f>
        <v/>
      </c>
    </row>
    <row r="265" customFormat="false" ht="15" hidden="false" customHeight="false" outlineLevel="0" collapsed="false">
      <c r="A265" s="17" t="str">
        <f aca="false">IF(F265="","",COUNT($F$5:F265))</f>
        <v/>
      </c>
      <c r="B265" s="18"/>
      <c r="C265" s="19"/>
      <c r="D265" s="19"/>
      <c r="E265" s="20"/>
      <c r="F265" s="21" t="str">
        <f aca="false">IF(OR(B265="",E265=""),"",ROUND(IF(D265="",1,D265)*E265,2))</f>
        <v/>
      </c>
      <c r="G265" s="21" t="str">
        <f aca="false">IF(F265="","",SUMIFS($F$5:F265,$B$5:B265,"&gt;="&amp;DATE(YEAR(B265),MONTH(B265),1),$B$5:B265,"&lt;"&amp;DATE(YEAR(B265),MONTH(B265)+1,1)))</f>
        <v/>
      </c>
      <c r="H265" s="19"/>
      <c r="I265" s="22"/>
      <c r="J265" s="19"/>
      <c r="K265" s="19"/>
      <c r="L265" s="22"/>
      <c r="M265" s="19"/>
      <c r="N265" s="18"/>
      <c r="O265" s="23" t="str">
        <f aca="false">IF(I265="","",I265&amp;"#"&amp;COUNTIF($I$5:I265,I265))</f>
        <v/>
      </c>
    </row>
    <row r="266" customFormat="false" ht="15" hidden="false" customHeight="false" outlineLevel="0" collapsed="false">
      <c r="A266" s="17" t="str">
        <f aca="false">IF(F266="","",COUNT($F$5:F266))</f>
        <v/>
      </c>
      <c r="B266" s="18"/>
      <c r="C266" s="19"/>
      <c r="D266" s="19"/>
      <c r="E266" s="20"/>
      <c r="F266" s="21" t="str">
        <f aca="false">IF(OR(B266="",E266=""),"",ROUND(IF(D266="",1,D266)*E266,2))</f>
        <v/>
      </c>
      <c r="G266" s="21" t="str">
        <f aca="false">IF(F266="","",SUMIFS($F$5:F266,$B$5:B266,"&gt;="&amp;DATE(YEAR(B266),MONTH(B266),1),$B$5:B266,"&lt;"&amp;DATE(YEAR(B266),MONTH(B266)+1,1)))</f>
        <v/>
      </c>
      <c r="H266" s="19"/>
      <c r="I266" s="22"/>
      <c r="J266" s="19"/>
      <c r="K266" s="19"/>
      <c r="L266" s="22"/>
      <c r="M266" s="19"/>
      <c r="N266" s="18"/>
      <c r="O266" s="23" t="str">
        <f aca="false">IF(I266="","",I266&amp;"#"&amp;COUNTIF($I$5:I266,I266))</f>
        <v/>
      </c>
    </row>
    <row r="267" customFormat="false" ht="15" hidden="false" customHeight="false" outlineLevel="0" collapsed="false">
      <c r="A267" s="17" t="str">
        <f aca="false">IF(F267="","",COUNT($F$5:F267))</f>
        <v/>
      </c>
      <c r="B267" s="18"/>
      <c r="C267" s="19"/>
      <c r="D267" s="19"/>
      <c r="E267" s="20"/>
      <c r="F267" s="21" t="str">
        <f aca="false">IF(OR(B267="",E267=""),"",ROUND(IF(D267="",1,D267)*E267,2))</f>
        <v/>
      </c>
      <c r="G267" s="21" t="str">
        <f aca="false">IF(F267="","",SUMIFS($F$5:F267,$B$5:B267,"&gt;="&amp;DATE(YEAR(B267),MONTH(B267),1),$B$5:B267,"&lt;"&amp;DATE(YEAR(B267),MONTH(B267)+1,1)))</f>
        <v/>
      </c>
      <c r="H267" s="19"/>
      <c r="I267" s="22"/>
      <c r="J267" s="19"/>
      <c r="K267" s="19"/>
      <c r="L267" s="22"/>
      <c r="M267" s="19"/>
      <c r="N267" s="18"/>
      <c r="O267" s="23" t="str">
        <f aca="false">IF(I267="","",I267&amp;"#"&amp;COUNTIF($I$5:I267,I267))</f>
        <v/>
      </c>
    </row>
    <row r="268" customFormat="false" ht="15" hidden="false" customHeight="false" outlineLevel="0" collapsed="false">
      <c r="A268" s="17" t="str">
        <f aca="false">IF(F268="","",COUNT($F$5:F268))</f>
        <v/>
      </c>
      <c r="B268" s="18"/>
      <c r="C268" s="19"/>
      <c r="D268" s="19"/>
      <c r="E268" s="20"/>
      <c r="F268" s="21" t="str">
        <f aca="false">IF(OR(B268="",E268=""),"",ROUND(IF(D268="",1,D268)*E268,2))</f>
        <v/>
      </c>
      <c r="G268" s="21" t="str">
        <f aca="false">IF(F268="","",SUMIFS($F$5:F268,$B$5:B268,"&gt;="&amp;DATE(YEAR(B268),MONTH(B268),1),$B$5:B268,"&lt;"&amp;DATE(YEAR(B268),MONTH(B268)+1,1)))</f>
        <v/>
      </c>
      <c r="H268" s="19"/>
      <c r="I268" s="22"/>
      <c r="J268" s="19"/>
      <c r="K268" s="19"/>
      <c r="L268" s="22"/>
      <c r="M268" s="19"/>
      <c r="N268" s="18"/>
      <c r="O268" s="23" t="str">
        <f aca="false">IF(I268="","",I268&amp;"#"&amp;COUNTIF($I$5:I268,I268))</f>
        <v/>
      </c>
    </row>
    <row r="269" customFormat="false" ht="15" hidden="false" customHeight="false" outlineLevel="0" collapsed="false">
      <c r="A269" s="17" t="str">
        <f aca="false">IF(F269="","",COUNT($F$5:F269))</f>
        <v/>
      </c>
      <c r="B269" s="18"/>
      <c r="C269" s="19"/>
      <c r="D269" s="19"/>
      <c r="E269" s="20"/>
      <c r="F269" s="21" t="str">
        <f aca="false">IF(OR(B269="",E269=""),"",ROUND(IF(D269="",1,D269)*E269,2))</f>
        <v/>
      </c>
      <c r="G269" s="21" t="str">
        <f aca="false">IF(F269="","",SUMIFS($F$5:F269,$B$5:B269,"&gt;="&amp;DATE(YEAR(B269),MONTH(B269),1),$B$5:B269,"&lt;"&amp;DATE(YEAR(B269),MONTH(B269)+1,1)))</f>
        <v/>
      </c>
      <c r="H269" s="19"/>
      <c r="I269" s="22"/>
      <c r="J269" s="19"/>
      <c r="K269" s="19"/>
      <c r="L269" s="22"/>
      <c r="M269" s="19"/>
      <c r="N269" s="18"/>
      <c r="O269" s="23" t="str">
        <f aca="false">IF(I269="","",I269&amp;"#"&amp;COUNTIF($I$5:I269,I269))</f>
        <v/>
      </c>
    </row>
    <row r="270" customFormat="false" ht="15" hidden="false" customHeight="false" outlineLevel="0" collapsed="false">
      <c r="A270" s="17" t="str">
        <f aca="false">IF(F270="","",COUNT($F$5:F270))</f>
        <v/>
      </c>
      <c r="B270" s="18"/>
      <c r="C270" s="19"/>
      <c r="D270" s="19"/>
      <c r="E270" s="20"/>
      <c r="F270" s="21" t="str">
        <f aca="false">IF(OR(B270="",E270=""),"",ROUND(IF(D270="",1,D270)*E270,2))</f>
        <v/>
      </c>
      <c r="G270" s="21" t="str">
        <f aca="false">IF(F270="","",SUMIFS($F$5:F270,$B$5:B270,"&gt;="&amp;DATE(YEAR(B270),MONTH(B270),1),$B$5:B270,"&lt;"&amp;DATE(YEAR(B270),MONTH(B270)+1,1)))</f>
        <v/>
      </c>
      <c r="H270" s="19"/>
      <c r="I270" s="22"/>
      <c r="J270" s="19"/>
      <c r="K270" s="19"/>
      <c r="L270" s="22"/>
      <c r="M270" s="19"/>
      <c r="N270" s="18"/>
      <c r="O270" s="23" t="str">
        <f aca="false">IF(I270="","",I270&amp;"#"&amp;COUNTIF($I$5:I270,I270))</f>
        <v/>
      </c>
    </row>
    <row r="271" customFormat="false" ht="15" hidden="false" customHeight="false" outlineLevel="0" collapsed="false">
      <c r="A271" s="17" t="str">
        <f aca="false">IF(F271="","",COUNT($F$5:F271))</f>
        <v/>
      </c>
      <c r="B271" s="18"/>
      <c r="C271" s="19"/>
      <c r="D271" s="19"/>
      <c r="E271" s="20"/>
      <c r="F271" s="21" t="str">
        <f aca="false">IF(OR(B271="",E271=""),"",ROUND(IF(D271="",1,D271)*E271,2))</f>
        <v/>
      </c>
      <c r="G271" s="21" t="str">
        <f aca="false">IF(F271="","",SUMIFS($F$5:F271,$B$5:B271,"&gt;="&amp;DATE(YEAR(B271),MONTH(B271),1),$B$5:B271,"&lt;"&amp;DATE(YEAR(B271),MONTH(B271)+1,1)))</f>
        <v/>
      </c>
      <c r="H271" s="19"/>
      <c r="I271" s="22"/>
      <c r="J271" s="19"/>
      <c r="K271" s="19"/>
      <c r="L271" s="22"/>
      <c r="M271" s="19"/>
      <c r="N271" s="18"/>
      <c r="O271" s="23" t="str">
        <f aca="false">IF(I271="","",I271&amp;"#"&amp;COUNTIF($I$5:I271,I271))</f>
        <v/>
      </c>
    </row>
    <row r="272" customFormat="false" ht="15" hidden="false" customHeight="false" outlineLevel="0" collapsed="false">
      <c r="A272" s="17" t="str">
        <f aca="false">IF(F272="","",COUNT($F$5:F272))</f>
        <v/>
      </c>
      <c r="B272" s="18"/>
      <c r="C272" s="19"/>
      <c r="D272" s="19"/>
      <c r="E272" s="20"/>
      <c r="F272" s="21" t="str">
        <f aca="false">IF(OR(B272="",E272=""),"",ROUND(IF(D272="",1,D272)*E272,2))</f>
        <v/>
      </c>
      <c r="G272" s="21" t="str">
        <f aca="false">IF(F272="","",SUMIFS($F$5:F272,$B$5:B272,"&gt;="&amp;DATE(YEAR(B272),MONTH(B272),1),$B$5:B272,"&lt;"&amp;DATE(YEAR(B272),MONTH(B272)+1,1)))</f>
        <v/>
      </c>
      <c r="H272" s="19"/>
      <c r="I272" s="22"/>
      <c r="J272" s="19"/>
      <c r="K272" s="19"/>
      <c r="L272" s="22"/>
      <c r="M272" s="19"/>
      <c r="N272" s="18"/>
      <c r="O272" s="23" t="str">
        <f aca="false">IF(I272="","",I272&amp;"#"&amp;COUNTIF($I$5:I272,I272))</f>
        <v/>
      </c>
    </row>
    <row r="273" customFormat="false" ht="15" hidden="false" customHeight="false" outlineLevel="0" collapsed="false">
      <c r="A273" s="17" t="str">
        <f aca="false">IF(F273="","",COUNT($F$5:F273))</f>
        <v/>
      </c>
      <c r="B273" s="18"/>
      <c r="C273" s="19"/>
      <c r="D273" s="19"/>
      <c r="E273" s="20"/>
      <c r="F273" s="21" t="str">
        <f aca="false">IF(OR(B273="",E273=""),"",ROUND(IF(D273="",1,D273)*E273,2))</f>
        <v/>
      </c>
      <c r="G273" s="21" t="str">
        <f aca="false">IF(F273="","",SUMIFS($F$5:F273,$B$5:B273,"&gt;="&amp;DATE(YEAR(B273),MONTH(B273),1),$B$5:B273,"&lt;"&amp;DATE(YEAR(B273),MONTH(B273)+1,1)))</f>
        <v/>
      </c>
      <c r="H273" s="19"/>
      <c r="I273" s="22"/>
      <c r="J273" s="19"/>
      <c r="K273" s="19"/>
      <c r="L273" s="22"/>
      <c r="M273" s="19"/>
      <c r="N273" s="18"/>
      <c r="O273" s="23" t="str">
        <f aca="false">IF(I273="","",I273&amp;"#"&amp;COUNTIF($I$5:I273,I273))</f>
        <v/>
      </c>
    </row>
    <row r="274" customFormat="false" ht="15" hidden="false" customHeight="false" outlineLevel="0" collapsed="false">
      <c r="A274" s="17" t="str">
        <f aca="false">IF(F274="","",COUNT($F$5:F274))</f>
        <v/>
      </c>
      <c r="B274" s="18"/>
      <c r="C274" s="19"/>
      <c r="D274" s="19"/>
      <c r="E274" s="20"/>
      <c r="F274" s="21" t="str">
        <f aca="false">IF(OR(B274="",E274=""),"",ROUND(IF(D274="",1,D274)*E274,2))</f>
        <v/>
      </c>
      <c r="G274" s="21" t="str">
        <f aca="false">IF(F274="","",SUMIFS($F$5:F274,$B$5:B274,"&gt;="&amp;DATE(YEAR(B274),MONTH(B274),1),$B$5:B274,"&lt;"&amp;DATE(YEAR(B274),MONTH(B274)+1,1)))</f>
        <v/>
      </c>
      <c r="H274" s="19"/>
      <c r="I274" s="22"/>
      <c r="J274" s="19"/>
      <c r="K274" s="19"/>
      <c r="L274" s="22"/>
      <c r="M274" s="19"/>
      <c r="N274" s="18"/>
      <c r="O274" s="23" t="str">
        <f aca="false">IF(I274="","",I274&amp;"#"&amp;COUNTIF($I$5:I274,I274))</f>
        <v/>
      </c>
    </row>
    <row r="275" customFormat="false" ht="15" hidden="false" customHeight="false" outlineLevel="0" collapsed="false">
      <c r="A275" s="17" t="str">
        <f aca="false">IF(F275="","",COUNT($F$5:F275))</f>
        <v/>
      </c>
      <c r="B275" s="18"/>
      <c r="C275" s="19"/>
      <c r="D275" s="19"/>
      <c r="E275" s="20"/>
      <c r="F275" s="21" t="str">
        <f aca="false">IF(OR(B275="",E275=""),"",ROUND(IF(D275="",1,D275)*E275,2))</f>
        <v/>
      </c>
      <c r="G275" s="21" t="str">
        <f aca="false">IF(F275="","",SUMIFS($F$5:F275,$B$5:B275,"&gt;="&amp;DATE(YEAR(B275),MONTH(B275),1),$B$5:B275,"&lt;"&amp;DATE(YEAR(B275),MONTH(B275)+1,1)))</f>
        <v/>
      </c>
      <c r="H275" s="19"/>
      <c r="I275" s="22"/>
      <c r="J275" s="19"/>
      <c r="K275" s="19"/>
      <c r="L275" s="22"/>
      <c r="M275" s="19"/>
      <c r="N275" s="18"/>
      <c r="O275" s="23" t="str">
        <f aca="false">IF(I275="","",I275&amp;"#"&amp;COUNTIF($I$5:I275,I275))</f>
        <v/>
      </c>
    </row>
    <row r="276" customFormat="false" ht="15" hidden="false" customHeight="false" outlineLevel="0" collapsed="false">
      <c r="A276" s="17" t="str">
        <f aca="false">IF(F276="","",COUNT($F$5:F276))</f>
        <v/>
      </c>
      <c r="B276" s="18"/>
      <c r="C276" s="19"/>
      <c r="D276" s="19"/>
      <c r="E276" s="20"/>
      <c r="F276" s="21" t="str">
        <f aca="false">IF(OR(B276="",E276=""),"",ROUND(IF(D276="",1,D276)*E276,2))</f>
        <v/>
      </c>
      <c r="G276" s="21" t="str">
        <f aca="false">IF(F276="","",SUMIFS($F$5:F276,$B$5:B276,"&gt;="&amp;DATE(YEAR(B276),MONTH(B276),1),$B$5:B276,"&lt;"&amp;DATE(YEAR(B276),MONTH(B276)+1,1)))</f>
        <v/>
      </c>
      <c r="H276" s="19"/>
      <c r="I276" s="22"/>
      <c r="J276" s="19"/>
      <c r="K276" s="19"/>
      <c r="L276" s="22"/>
      <c r="M276" s="19"/>
      <c r="N276" s="18"/>
      <c r="O276" s="23" t="str">
        <f aca="false">IF(I276="","",I276&amp;"#"&amp;COUNTIF($I$5:I276,I276))</f>
        <v/>
      </c>
    </row>
    <row r="277" customFormat="false" ht="15" hidden="false" customHeight="false" outlineLevel="0" collapsed="false">
      <c r="A277" s="17" t="str">
        <f aca="false">IF(F277="","",COUNT($F$5:F277))</f>
        <v/>
      </c>
      <c r="B277" s="18"/>
      <c r="C277" s="19"/>
      <c r="D277" s="19"/>
      <c r="E277" s="20"/>
      <c r="F277" s="21" t="str">
        <f aca="false">IF(OR(B277="",E277=""),"",ROUND(IF(D277="",1,D277)*E277,2))</f>
        <v/>
      </c>
      <c r="G277" s="21" t="str">
        <f aca="false">IF(F277="","",SUMIFS($F$5:F277,$B$5:B277,"&gt;="&amp;DATE(YEAR(B277),MONTH(B277),1),$B$5:B277,"&lt;"&amp;DATE(YEAR(B277),MONTH(B277)+1,1)))</f>
        <v/>
      </c>
      <c r="H277" s="19"/>
      <c r="I277" s="22"/>
      <c r="J277" s="19"/>
      <c r="K277" s="19"/>
      <c r="L277" s="22"/>
      <c r="M277" s="19"/>
      <c r="N277" s="18"/>
      <c r="O277" s="23" t="str">
        <f aca="false">IF(I277="","",I277&amp;"#"&amp;COUNTIF($I$5:I277,I277))</f>
        <v/>
      </c>
    </row>
    <row r="278" customFormat="false" ht="15" hidden="false" customHeight="false" outlineLevel="0" collapsed="false">
      <c r="A278" s="17" t="str">
        <f aca="false">IF(F278="","",COUNT($F$5:F278))</f>
        <v/>
      </c>
      <c r="B278" s="18"/>
      <c r="C278" s="19"/>
      <c r="D278" s="19"/>
      <c r="E278" s="20"/>
      <c r="F278" s="21" t="str">
        <f aca="false">IF(OR(B278="",E278=""),"",ROUND(IF(D278="",1,D278)*E278,2))</f>
        <v/>
      </c>
      <c r="G278" s="21" t="str">
        <f aca="false">IF(F278="","",SUMIFS($F$5:F278,$B$5:B278,"&gt;="&amp;DATE(YEAR(B278),MONTH(B278),1),$B$5:B278,"&lt;"&amp;DATE(YEAR(B278),MONTH(B278)+1,1)))</f>
        <v/>
      </c>
      <c r="H278" s="19"/>
      <c r="I278" s="22"/>
      <c r="J278" s="19"/>
      <c r="K278" s="19"/>
      <c r="L278" s="22"/>
      <c r="M278" s="19"/>
      <c r="N278" s="18"/>
      <c r="O278" s="23" t="str">
        <f aca="false">IF(I278="","",I278&amp;"#"&amp;COUNTIF($I$5:I278,I278))</f>
        <v/>
      </c>
    </row>
    <row r="279" customFormat="false" ht="15" hidden="false" customHeight="false" outlineLevel="0" collapsed="false">
      <c r="A279" s="17" t="str">
        <f aca="false">IF(F279="","",COUNT($F$5:F279))</f>
        <v/>
      </c>
      <c r="B279" s="18"/>
      <c r="C279" s="19"/>
      <c r="D279" s="19"/>
      <c r="E279" s="20"/>
      <c r="F279" s="21" t="str">
        <f aca="false">IF(OR(B279="",E279=""),"",ROUND(IF(D279="",1,D279)*E279,2))</f>
        <v/>
      </c>
      <c r="G279" s="21" t="str">
        <f aca="false">IF(F279="","",SUMIFS($F$5:F279,$B$5:B279,"&gt;="&amp;DATE(YEAR(B279),MONTH(B279),1),$B$5:B279,"&lt;"&amp;DATE(YEAR(B279),MONTH(B279)+1,1)))</f>
        <v/>
      </c>
      <c r="H279" s="19"/>
      <c r="I279" s="22"/>
      <c r="J279" s="19"/>
      <c r="K279" s="19"/>
      <c r="L279" s="22"/>
      <c r="M279" s="19"/>
      <c r="N279" s="18"/>
      <c r="O279" s="23" t="str">
        <f aca="false">IF(I279="","",I279&amp;"#"&amp;COUNTIF($I$5:I279,I279))</f>
        <v/>
      </c>
    </row>
    <row r="280" customFormat="false" ht="15" hidden="false" customHeight="false" outlineLevel="0" collapsed="false">
      <c r="A280" s="17" t="str">
        <f aca="false">IF(F280="","",COUNT($F$5:F280))</f>
        <v/>
      </c>
      <c r="B280" s="18"/>
      <c r="C280" s="19"/>
      <c r="D280" s="19"/>
      <c r="E280" s="20"/>
      <c r="F280" s="21" t="str">
        <f aca="false">IF(OR(B280="",E280=""),"",ROUND(IF(D280="",1,D280)*E280,2))</f>
        <v/>
      </c>
      <c r="G280" s="21" t="str">
        <f aca="false">IF(F280="","",SUMIFS($F$5:F280,$B$5:B280,"&gt;="&amp;DATE(YEAR(B280),MONTH(B280),1),$B$5:B280,"&lt;"&amp;DATE(YEAR(B280),MONTH(B280)+1,1)))</f>
        <v/>
      </c>
      <c r="H280" s="19"/>
      <c r="I280" s="22"/>
      <c r="J280" s="19"/>
      <c r="K280" s="19"/>
      <c r="L280" s="22"/>
      <c r="M280" s="19"/>
      <c r="N280" s="18"/>
      <c r="O280" s="23" t="str">
        <f aca="false">IF(I280="","",I280&amp;"#"&amp;COUNTIF($I$5:I280,I280))</f>
        <v/>
      </c>
    </row>
    <row r="281" customFormat="false" ht="15" hidden="false" customHeight="false" outlineLevel="0" collapsed="false">
      <c r="A281" s="17" t="str">
        <f aca="false">IF(F281="","",COUNT($F$5:F281))</f>
        <v/>
      </c>
      <c r="B281" s="18"/>
      <c r="C281" s="19"/>
      <c r="D281" s="19"/>
      <c r="E281" s="20"/>
      <c r="F281" s="21" t="str">
        <f aca="false">IF(OR(B281="",E281=""),"",ROUND(IF(D281="",1,D281)*E281,2))</f>
        <v/>
      </c>
      <c r="G281" s="21" t="str">
        <f aca="false">IF(F281="","",SUMIFS($F$5:F281,$B$5:B281,"&gt;="&amp;DATE(YEAR(B281),MONTH(B281),1),$B$5:B281,"&lt;"&amp;DATE(YEAR(B281),MONTH(B281)+1,1)))</f>
        <v/>
      </c>
      <c r="H281" s="19"/>
      <c r="I281" s="22"/>
      <c r="J281" s="19"/>
      <c r="K281" s="19"/>
      <c r="L281" s="22"/>
      <c r="M281" s="19"/>
      <c r="N281" s="18"/>
      <c r="O281" s="23" t="str">
        <f aca="false">IF(I281="","",I281&amp;"#"&amp;COUNTIF($I$5:I281,I281))</f>
        <v/>
      </c>
    </row>
    <row r="282" customFormat="false" ht="15" hidden="false" customHeight="false" outlineLevel="0" collapsed="false">
      <c r="A282" s="17" t="str">
        <f aca="false">IF(F282="","",COUNT($F$5:F282))</f>
        <v/>
      </c>
      <c r="B282" s="18"/>
      <c r="C282" s="19"/>
      <c r="D282" s="19"/>
      <c r="E282" s="20"/>
      <c r="F282" s="21" t="str">
        <f aca="false">IF(OR(B282="",E282=""),"",ROUND(IF(D282="",1,D282)*E282,2))</f>
        <v/>
      </c>
      <c r="G282" s="21" t="str">
        <f aca="false">IF(F282="","",SUMIFS($F$5:F282,$B$5:B282,"&gt;="&amp;DATE(YEAR(B282),MONTH(B282),1),$B$5:B282,"&lt;"&amp;DATE(YEAR(B282),MONTH(B282)+1,1)))</f>
        <v/>
      </c>
      <c r="H282" s="19"/>
      <c r="I282" s="22"/>
      <c r="J282" s="19"/>
      <c r="K282" s="19"/>
      <c r="L282" s="22"/>
      <c r="M282" s="19"/>
      <c r="N282" s="18"/>
      <c r="O282" s="23" t="str">
        <f aca="false">IF(I282="","",I282&amp;"#"&amp;COUNTIF($I$5:I282,I282))</f>
        <v/>
      </c>
    </row>
    <row r="283" customFormat="false" ht="15" hidden="false" customHeight="false" outlineLevel="0" collapsed="false">
      <c r="A283" s="17" t="str">
        <f aca="false">IF(F283="","",COUNT($F$5:F283))</f>
        <v/>
      </c>
      <c r="B283" s="18"/>
      <c r="C283" s="19"/>
      <c r="D283" s="19"/>
      <c r="E283" s="20"/>
      <c r="F283" s="21" t="str">
        <f aca="false">IF(OR(B283="",E283=""),"",ROUND(IF(D283="",1,D283)*E283,2))</f>
        <v/>
      </c>
      <c r="G283" s="21" t="str">
        <f aca="false">IF(F283="","",SUMIFS($F$5:F283,$B$5:B283,"&gt;="&amp;DATE(YEAR(B283),MONTH(B283),1),$B$5:B283,"&lt;"&amp;DATE(YEAR(B283),MONTH(B283)+1,1)))</f>
        <v/>
      </c>
      <c r="H283" s="19"/>
      <c r="I283" s="22"/>
      <c r="J283" s="19"/>
      <c r="K283" s="19"/>
      <c r="L283" s="22"/>
      <c r="M283" s="19"/>
      <c r="N283" s="18"/>
      <c r="O283" s="23" t="str">
        <f aca="false">IF(I283="","",I283&amp;"#"&amp;COUNTIF($I$5:I283,I283))</f>
        <v/>
      </c>
    </row>
    <row r="284" customFormat="false" ht="15" hidden="false" customHeight="false" outlineLevel="0" collapsed="false">
      <c r="A284" s="17" t="str">
        <f aca="false">IF(F284="","",COUNT($F$5:F284))</f>
        <v/>
      </c>
      <c r="B284" s="18"/>
      <c r="C284" s="19"/>
      <c r="D284" s="19"/>
      <c r="E284" s="20"/>
      <c r="F284" s="21" t="str">
        <f aca="false">IF(OR(B284="",E284=""),"",ROUND(IF(D284="",1,D284)*E284,2))</f>
        <v/>
      </c>
      <c r="G284" s="21" t="str">
        <f aca="false">IF(F284="","",SUMIFS($F$5:F284,$B$5:B284,"&gt;="&amp;DATE(YEAR(B284),MONTH(B284),1),$B$5:B284,"&lt;"&amp;DATE(YEAR(B284),MONTH(B284)+1,1)))</f>
        <v/>
      </c>
      <c r="H284" s="19"/>
      <c r="I284" s="22"/>
      <c r="J284" s="19"/>
      <c r="K284" s="19"/>
      <c r="L284" s="22"/>
      <c r="M284" s="19"/>
      <c r="N284" s="18"/>
      <c r="O284" s="23" t="str">
        <f aca="false">IF(I284="","",I284&amp;"#"&amp;COUNTIF($I$5:I284,I284))</f>
        <v/>
      </c>
    </row>
    <row r="285" customFormat="false" ht="15" hidden="false" customHeight="false" outlineLevel="0" collapsed="false">
      <c r="A285" s="17" t="str">
        <f aca="false">IF(F285="","",COUNT($F$5:F285))</f>
        <v/>
      </c>
      <c r="B285" s="18"/>
      <c r="C285" s="19"/>
      <c r="D285" s="19"/>
      <c r="E285" s="20"/>
      <c r="F285" s="21" t="str">
        <f aca="false">IF(OR(B285="",E285=""),"",ROUND(IF(D285="",1,D285)*E285,2))</f>
        <v/>
      </c>
      <c r="G285" s="21" t="str">
        <f aca="false">IF(F285="","",SUMIFS($F$5:F285,$B$5:B285,"&gt;="&amp;DATE(YEAR(B285),MONTH(B285),1),$B$5:B285,"&lt;"&amp;DATE(YEAR(B285),MONTH(B285)+1,1)))</f>
        <v/>
      </c>
      <c r="H285" s="19"/>
      <c r="I285" s="22"/>
      <c r="J285" s="19"/>
      <c r="K285" s="19"/>
      <c r="L285" s="22"/>
      <c r="M285" s="19"/>
      <c r="N285" s="18"/>
      <c r="O285" s="23" t="str">
        <f aca="false">IF(I285="","",I285&amp;"#"&amp;COUNTIF($I$5:I285,I285))</f>
        <v/>
      </c>
    </row>
    <row r="286" customFormat="false" ht="15" hidden="false" customHeight="false" outlineLevel="0" collapsed="false">
      <c r="A286" s="17" t="str">
        <f aca="false">IF(F286="","",COUNT($F$5:F286))</f>
        <v/>
      </c>
      <c r="B286" s="18"/>
      <c r="C286" s="19"/>
      <c r="D286" s="19"/>
      <c r="E286" s="20"/>
      <c r="F286" s="21" t="str">
        <f aca="false">IF(OR(B286="",E286=""),"",ROUND(IF(D286="",1,D286)*E286,2))</f>
        <v/>
      </c>
      <c r="G286" s="21" t="str">
        <f aca="false">IF(F286="","",SUMIFS($F$5:F286,$B$5:B286,"&gt;="&amp;DATE(YEAR(B286),MONTH(B286),1),$B$5:B286,"&lt;"&amp;DATE(YEAR(B286),MONTH(B286)+1,1)))</f>
        <v/>
      </c>
      <c r="H286" s="19"/>
      <c r="I286" s="22"/>
      <c r="J286" s="19"/>
      <c r="K286" s="19"/>
      <c r="L286" s="22"/>
      <c r="M286" s="19"/>
      <c r="N286" s="18"/>
      <c r="O286" s="23" t="str">
        <f aca="false">IF(I286="","",I286&amp;"#"&amp;COUNTIF($I$5:I286,I286))</f>
        <v/>
      </c>
    </row>
    <row r="287" customFormat="false" ht="15" hidden="false" customHeight="false" outlineLevel="0" collapsed="false">
      <c r="A287" s="17" t="str">
        <f aca="false">IF(F287="","",COUNT($F$5:F287))</f>
        <v/>
      </c>
      <c r="B287" s="18"/>
      <c r="C287" s="19"/>
      <c r="D287" s="19"/>
      <c r="E287" s="20"/>
      <c r="F287" s="21" t="str">
        <f aca="false">IF(OR(B287="",E287=""),"",ROUND(IF(D287="",1,D287)*E287,2))</f>
        <v/>
      </c>
      <c r="G287" s="21" t="str">
        <f aca="false">IF(F287="","",SUMIFS($F$5:F287,$B$5:B287,"&gt;="&amp;DATE(YEAR(B287),MONTH(B287),1),$B$5:B287,"&lt;"&amp;DATE(YEAR(B287),MONTH(B287)+1,1)))</f>
        <v/>
      </c>
      <c r="H287" s="19"/>
      <c r="I287" s="22"/>
      <c r="J287" s="19"/>
      <c r="K287" s="19"/>
      <c r="L287" s="22"/>
      <c r="M287" s="19"/>
      <c r="N287" s="18"/>
      <c r="O287" s="23" t="str">
        <f aca="false">IF(I287="","",I287&amp;"#"&amp;COUNTIF($I$5:I287,I287))</f>
        <v/>
      </c>
    </row>
    <row r="288" customFormat="false" ht="15" hidden="false" customHeight="false" outlineLevel="0" collapsed="false">
      <c r="A288" s="17" t="str">
        <f aca="false">IF(F288="","",COUNT($F$5:F288))</f>
        <v/>
      </c>
      <c r="B288" s="18"/>
      <c r="C288" s="19"/>
      <c r="D288" s="19"/>
      <c r="E288" s="20"/>
      <c r="F288" s="21" t="str">
        <f aca="false">IF(OR(B288="",E288=""),"",ROUND(IF(D288="",1,D288)*E288,2))</f>
        <v/>
      </c>
      <c r="G288" s="21" t="str">
        <f aca="false">IF(F288="","",SUMIFS($F$5:F288,$B$5:B288,"&gt;="&amp;DATE(YEAR(B288),MONTH(B288),1),$B$5:B288,"&lt;"&amp;DATE(YEAR(B288),MONTH(B288)+1,1)))</f>
        <v/>
      </c>
      <c r="H288" s="19"/>
      <c r="I288" s="22"/>
      <c r="J288" s="19"/>
      <c r="K288" s="19"/>
      <c r="L288" s="22"/>
      <c r="M288" s="19"/>
      <c r="N288" s="18"/>
      <c r="O288" s="23" t="str">
        <f aca="false">IF(I288="","",I288&amp;"#"&amp;COUNTIF($I$5:I288,I288))</f>
        <v/>
      </c>
    </row>
    <row r="289" customFormat="false" ht="15" hidden="false" customHeight="false" outlineLevel="0" collapsed="false">
      <c r="A289" s="17" t="str">
        <f aca="false">IF(F289="","",COUNT($F$5:F289))</f>
        <v/>
      </c>
      <c r="B289" s="18"/>
      <c r="C289" s="19"/>
      <c r="D289" s="19"/>
      <c r="E289" s="20"/>
      <c r="F289" s="21" t="str">
        <f aca="false">IF(OR(B289="",E289=""),"",ROUND(IF(D289="",1,D289)*E289,2))</f>
        <v/>
      </c>
      <c r="G289" s="21" t="str">
        <f aca="false">IF(F289="","",SUMIFS($F$5:F289,$B$5:B289,"&gt;="&amp;DATE(YEAR(B289),MONTH(B289),1),$B$5:B289,"&lt;"&amp;DATE(YEAR(B289),MONTH(B289)+1,1)))</f>
        <v/>
      </c>
      <c r="H289" s="19"/>
      <c r="I289" s="22"/>
      <c r="J289" s="19"/>
      <c r="K289" s="19"/>
      <c r="L289" s="22"/>
      <c r="M289" s="19"/>
      <c r="N289" s="18"/>
      <c r="O289" s="23" t="str">
        <f aca="false">IF(I289="","",I289&amp;"#"&amp;COUNTIF($I$5:I289,I289))</f>
        <v/>
      </c>
    </row>
    <row r="290" customFormat="false" ht="15" hidden="false" customHeight="false" outlineLevel="0" collapsed="false">
      <c r="A290" s="17" t="str">
        <f aca="false">IF(F290="","",COUNT($F$5:F290))</f>
        <v/>
      </c>
      <c r="B290" s="18"/>
      <c r="C290" s="19"/>
      <c r="D290" s="19"/>
      <c r="E290" s="20"/>
      <c r="F290" s="21" t="str">
        <f aca="false">IF(OR(B290="",E290=""),"",ROUND(IF(D290="",1,D290)*E290,2))</f>
        <v/>
      </c>
      <c r="G290" s="21" t="str">
        <f aca="false">IF(F290="","",SUMIFS($F$5:F290,$B$5:B290,"&gt;="&amp;DATE(YEAR(B290),MONTH(B290),1),$B$5:B290,"&lt;"&amp;DATE(YEAR(B290),MONTH(B290)+1,1)))</f>
        <v/>
      </c>
      <c r="H290" s="19"/>
      <c r="I290" s="22"/>
      <c r="J290" s="19"/>
      <c r="K290" s="19"/>
      <c r="L290" s="22"/>
      <c r="M290" s="19"/>
      <c r="N290" s="18"/>
      <c r="O290" s="23" t="str">
        <f aca="false">IF(I290="","",I290&amp;"#"&amp;COUNTIF($I$5:I290,I290))</f>
        <v/>
      </c>
    </row>
    <row r="291" customFormat="false" ht="15" hidden="false" customHeight="false" outlineLevel="0" collapsed="false">
      <c r="A291" s="17" t="str">
        <f aca="false">IF(F291="","",COUNT($F$5:F291))</f>
        <v/>
      </c>
      <c r="B291" s="18"/>
      <c r="C291" s="19"/>
      <c r="D291" s="19"/>
      <c r="E291" s="20"/>
      <c r="F291" s="21" t="str">
        <f aca="false">IF(OR(B291="",E291=""),"",ROUND(IF(D291="",1,D291)*E291,2))</f>
        <v/>
      </c>
      <c r="G291" s="21" t="str">
        <f aca="false">IF(F291="","",SUMIFS($F$5:F291,$B$5:B291,"&gt;="&amp;DATE(YEAR(B291),MONTH(B291),1),$B$5:B291,"&lt;"&amp;DATE(YEAR(B291),MONTH(B291)+1,1)))</f>
        <v/>
      </c>
      <c r="H291" s="19"/>
      <c r="I291" s="22"/>
      <c r="J291" s="19"/>
      <c r="K291" s="19"/>
      <c r="L291" s="22"/>
      <c r="M291" s="19"/>
      <c r="N291" s="18"/>
      <c r="O291" s="23" t="str">
        <f aca="false">IF(I291="","",I291&amp;"#"&amp;COUNTIF($I$5:I291,I291))</f>
        <v/>
      </c>
    </row>
    <row r="292" customFormat="false" ht="15" hidden="false" customHeight="false" outlineLevel="0" collapsed="false">
      <c r="A292" s="17" t="str">
        <f aca="false">IF(F292="","",COUNT($F$5:F292))</f>
        <v/>
      </c>
      <c r="B292" s="18"/>
      <c r="C292" s="19"/>
      <c r="D292" s="19"/>
      <c r="E292" s="20"/>
      <c r="F292" s="21" t="str">
        <f aca="false">IF(OR(B292="",E292=""),"",ROUND(IF(D292="",1,D292)*E292,2))</f>
        <v/>
      </c>
      <c r="G292" s="21" t="str">
        <f aca="false">IF(F292="","",SUMIFS($F$5:F292,$B$5:B292,"&gt;="&amp;DATE(YEAR(B292),MONTH(B292),1),$B$5:B292,"&lt;"&amp;DATE(YEAR(B292),MONTH(B292)+1,1)))</f>
        <v/>
      </c>
      <c r="H292" s="19"/>
      <c r="I292" s="22"/>
      <c r="J292" s="19"/>
      <c r="K292" s="19"/>
      <c r="L292" s="22"/>
      <c r="M292" s="19"/>
      <c r="N292" s="18"/>
      <c r="O292" s="23" t="str">
        <f aca="false">IF(I292="","",I292&amp;"#"&amp;COUNTIF($I$5:I292,I292))</f>
        <v/>
      </c>
    </row>
    <row r="293" customFormat="false" ht="15" hidden="false" customHeight="false" outlineLevel="0" collapsed="false">
      <c r="A293" s="17" t="str">
        <f aca="false">IF(F293="","",COUNT($F$5:F293))</f>
        <v/>
      </c>
      <c r="B293" s="18"/>
      <c r="C293" s="19"/>
      <c r="D293" s="19"/>
      <c r="E293" s="20"/>
      <c r="F293" s="21" t="str">
        <f aca="false">IF(OR(B293="",E293=""),"",ROUND(IF(D293="",1,D293)*E293,2))</f>
        <v/>
      </c>
      <c r="G293" s="21" t="str">
        <f aca="false">IF(F293="","",SUMIFS($F$5:F293,$B$5:B293,"&gt;="&amp;DATE(YEAR(B293),MONTH(B293),1),$B$5:B293,"&lt;"&amp;DATE(YEAR(B293),MONTH(B293)+1,1)))</f>
        <v/>
      </c>
      <c r="H293" s="19"/>
      <c r="I293" s="22"/>
      <c r="J293" s="19"/>
      <c r="K293" s="19"/>
      <c r="L293" s="22"/>
      <c r="M293" s="19"/>
      <c r="N293" s="18"/>
      <c r="O293" s="23" t="str">
        <f aca="false">IF(I293="","",I293&amp;"#"&amp;COUNTIF($I$5:I293,I293))</f>
        <v/>
      </c>
    </row>
    <row r="294" customFormat="false" ht="15" hidden="false" customHeight="false" outlineLevel="0" collapsed="false">
      <c r="A294" s="17" t="str">
        <f aca="false">IF(F294="","",COUNT($F$5:F294))</f>
        <v/>
      </c>
      <c r="B294" s="18"/>
      <c r="C294" s="19"/>
      <c r="D294" s="19"/>
      <c r="E294" s="20"/>
      <c r="F294" s="21" t="str">
        <f aca="false">IF(OR(B294="",E294=""),"",ROUND(IF(D294="",1,D294)*E294,2))</f>
        <v/>
      </c>
      <c r="G294" s="21" t="str">
        <f aca="false">IF(F294="","",SUMIFS($F$5:F294,$B$5:B294,"&gt;="&amp;DATE(YEAR(B294),MONTH(B294),1),$B$5:B294,"&lt;"&amp;DATE(YEAR(B294),MONTH(B294)+1,1)))</f>
        <v/>
      </c>
      <c r="H294" s="19"/>
      <c r="I294" s="22"/>
      <c r="J294" s="19"/>
      <c r="K294" s="19"/>
      <c r="L294" s="22"/>
      <c r="M294" s="19"/>
      <c r="N294" s="18"/>
      <c r="O294" s="23" t="str">
        <f aca="false">IF(I294="","",I294&amp;"#"&amp;COUNTIF($I$5:I294,I294))</f>
        <v/>
      </c>
    </row>
    <row r="295" customFormat="false" ht="15" hidden="false" customHeight="false" outlineLevel="0" collapsed="false">
      <c r="A295" s="17" t="str">
        <f aca="false">IF(F295="","",COUNT($F$5:F295))</f>
        <v/>
      </c>
      <c r="B295" s="18"/>
      <c r="C295" s="19"/>
      <c r="D295" s="19"/>
      <c r="E295" s="20"/>
      <c r="F295" s="21" t="str">
        <f aca="false">IF(OR(B295="",E295=""),"",ROUND(IF(D295="",1,D295)*E295,2))</f>
        <v/>
      </c>
      <c r="G295" s="21" t="str">
        <f aca="false">IF(F295="","",SUMIFS($F$5:F295,$B$5:B295,"&gt;="&amp;DATE(YEAR(B295),MONTH(B295),1),$B$5:B295,"&lt;"&amp;DATE(YEAR(B295),MONTH(B295)+1,1)))</f>
        <v/>
      </c>
      <c r="H295" s="19"/>
      <c r="I295" s="22"/>
      <c r="J295" s="19"/>
      <c r="K295" s="19"/>
      <c r="L295" s="22"/>
      <c r="M295" s="19"/>
      <c r="N295" s="18"/>
      <c r="O295" s="23" t="str">
        <f aca="false">IF(I295="","",I295&amp;"#"&amp;COUNTIF($I$5:I295,I295))</f>
        <v/>
      </c>
    </row>
    <row r="296" customFormat="false" ht="15" hidden="false" customHeight="false" outlineLevel="0" collapsed="false">
      <c r="A296" s="17" t="str">
        <f aca="false">IF(F296="","",COUNT($F$5:F296))</f>
        <v/>
      </c>
      <c r="B296" s="18"/>
      <c r="C296" s="19"/>
      <c r="D296" s="19"/>
      <c r="E296" s="20"/>
      <c r="F296" s="21" t="str">
        <f aca="false">IF(OR(B296="",E296=""),"",ROUND(IF(D296="",1,D296)*E296,2))</f>
        <v/>
      </c>
      <c r="G296" s="21" t="str">
        <f aca="false">IF(F296="","",SUMIFS($F$5:F296,$B$5:B296,"&gt;="&amp;DATE(YEAR(B296),MONTH(B296),1),$B$5:B296,"&lt;"&amp;DATE(YEAR(B296),MONTH(B296)+1,1)))</f>
        <v/>
      </c>
      <c r="H296" s="19"/>
      <c r="I296" s="22"/>
      <c r="J296" s="19"/>
      <c r="K296" s="19"/>
      <c r="L296" s="22"/>
      <c r="M296" s="19"/>
      <c r="N296" s="18"/>
      <c r="O296" s="23" t="str">
        <f aca="false">IF(I296="","",I296&amp;"#"&amp;COUNTIF($I$5:I296,I296))</f>
        <v/>
      </c>
    </row>
    <row r="297" customFormat="false" ht="15" hidden="false" customHeight="false" outlineLevel="0" collapsed="false">
      <c r="A297" s="17" t="str">
        <f aca="false">IF(F297="","",COUNT($F$5:F297))</f>
        <v/>
      </c>
      <c r="B297" s="18"/>
      <c r="C297" s="19"/>
      <c r="D297" s="19"/>
      <c r="E297" s="20"/>
      <c r="F297" s="21" t="str">
        <f aca="false">IF(OR(B297="",E297=""),"",ROUND(IF(D297="",1,D297)*E297,2))</f>
        <v/>
      </c>
      <c r="G297" s="21" t="str">
        <f aca="false">IF(F297="","",SUMIFS($F$5:F297,$B$5:B297,"&gt;="&amp;DATE(YEAR(B297),MONTH(B297),1),$B$5:B297,"&lt;"&amp;DATE(YEAR(B297),MONTH(B297)+1,1)))</f>
        <v/>
      </c>
      <c r="H297" s="19"/>
      <c r="I297" s="22"/>
      <c r="J297" s="19"/>
      <c r="K297" s="19"/>
      <c r="L297" s="22"/>
      <c r="M297" s="19"/>
      <c r="N297" s="18"/>
      <c r="O297" s="23" t="str">
        <f aca="false">IF(I297="","",I297&amp;"#"&amp;COUNTIF($I$5:I297,I297))</f>
        <v/>
      </c>
    </row>
    <row r="298" customFormat="false" ht="15" hidden="false" customHeight="false" outlineLevel="0" collapsed="false">
      <c r="A298" s="17" t="str">
        <f aca="false">IF(F298="","",COUNT($F$5:F298))</f>
        <v/>
      </c>
      <c r="B298" s="18"/>
      <c r="C298" s="19"/>
      <c r="D298" s="19"/>
      <c r="E298" s="20"/>
      <c r="F298" s="21" t="str">
        <f aca="false">IF(OR(B298="",E298=""),"",ROUND(IF(D298="",1,D298)*E298,2))</f>
        <v/>
      </c>
      <c r="G298" s="21" t="str">
        <f aca="false">IF(F298="","",SUMIFS($F$5:F298,$B$5:B298,"&gt;="&amp;DATE(YEAR(B298),MONTH(B298),1),$B$5:B298,"&lt;"&amp;DATE(YEAR(B298),MONTH(B298)+1,1)))</f>
        <v/>
      </c>
      <c r="H298" s="19"/>
      <c r="I298" s="22"/>
      <c r="J298" s="19"/>
      <c r="K298" s="19"/>
      <c r="L298" s="22"/>
      <c r="M298" s="19"/>
      <c r="N298" s="18"/>
      <c r="O298" s="23" t="str">
        <f aca="false">IF(I298="","",I298&amp;"#"&amp;COUNTIF($I$5:I298,I298))</f>
        <v/>
      </c>
    </row>
    <row r="299" customFormat="false" ht="15" hidden="false" customHeight="false" outlineLevel="0" collapsed="false">
      <c r="A299" s="17" t="str">
        <f aca="false">IF(F299="","",COUNT($F$5:F299))</f>
        <v/>
      </c>
      <c r="B299" s="18"/>
      <c r="C299" s="19"/>
      <c r="D299" s="19"/>
      <c r="E299" s="20"/>
      <c r="F299" s="21" t="str">
        <f aca="false">IF(OR(B299="",E299=""),"",ROUND(IF(D299="",1,D299)*E299,2))</f>
        <v/>
      </c>
      <c r="G299" s="21" t="str">
        <f aca="false">IF(F299="","",SUMIFS($F$5:F299,$B$5:B299,"&gt;="&amp;DATE(YEAR(B299),MONTH(B299),1),$B$5:B299,"&lt;"&amp;DATE(YEAR(B299),MONTH(B299)+1,1)))</f>
        <v/>
      </c>
      <c r="H299" s="19"/>
      <c r="I299" s="22"/>
      <c r="J299" s="19"/>
      <c r="K299" s="19"/>
      <c r="L299" s="22"/>
      <c r="M299" s="19"/>
      <c r="N299" s="18"/>
      <c r="O299" s="23" t="str">
        <f aca="false">IF(I299="","",I299&amp;"#"&amp;COUNTIF($I$5:I299,I299))</f>
        <v/>
      </c>
    </row>
    <row r="300" customFormat="false" ht="15" hidden="false" customHeight="false" outlineLevel="0" collapsed="false">
      <c r="A300" s="17" t="str">
        <f aca="false">IF(F300="","",COUNT($F$5:F300))</f>
        <v/>
      </c>
      <c r="B300" s="18"/>
      <c r="C300" s="19"/>
      <c r="D300" s="19"/>
      <c r="E300" s="20"/>
      <c r="F300" s="21" t="str">
        <f aca="false">IF(OR(B300="",E300=""),"",ROUND(IF(D300="",1,D300)*E300,2))</f>
        <v/>
      </c>
      <c r="G300" s="21" t="str">
        <f aca="false">IF(F300="","",SUMIFS($F$5:F300,$B$5:B300,"&gt;="&amp;DATE(YEAR(B300),MONTH(B300),1),$B$5:B300,"&lt;"&amp;DATE(YEAR(B300),MONTH(B300)+1,1)))</f>
        <v/>
      </c>
      <c r="H300" s="19"/>
      <c r="I300" s="22"/>
      <c r="J300" s="19"/>
      <c r="K300" s="19"/>
      <c r="L300" s="22"/>
      <c r="M300" s="19"/>
      <c r="N300" s="18"/>
      <c r="O300" s="23" t="str">
        <f aca="false">IF(I300="","",I300&amp;"#"&amp;COUNTIF($I$5:I300,I300))</f>
        <v/>
      </c>
    </row>
    <row r="301" customFormat="false" ht="15" hidden="false" customHeight="false" outlineLevel="0" collapsed="false">
      <c r="A301" s="17" t="str">
        <f aca="false">IF(F301="","",COUNT($F$5:F301))</f>
        <v/>
      </c>
      <c r="B301" s="18"/>
      <c r="C301" s="19"/>
      <c r="D301" s="19"/>
      <c r="E301" s="20"/>
      <c r="F301" s="21" t="str">
        <f aca="false">IF(OR(B301="",E301=""),"",ROUND(IF(D301="",1,D301)*E301,2))</f>
        <v/>
      </c>
      <c r="G301" s="21" t="str">
        <f aca="false">IF(F301="","",SUMIFS($F$5:F301,$B$5:B301,"&gt;="&amp;DATE(YEAR(B301),MONTH(B301),1),$B$5:B301,"&lt;"&amp;DATE(YEAR(B301),MONTH(B301)+1,1)))</f>
        <v/>
      </c>
      <c r="H301" s="19"/>
      <c r="I301" s="22"/>
      <c r="J301" s="19"/>
      <c r="K301" s="19"/>
      <c r="L301" s="22"/>
      <c r="M301" s="19"/>
      <c r="N301" s="18"/>
      <c r="O301" s="23" t="str">
        <f aca="false">IF(I301="","",I301&amp;"#"&amp;COUNTIF($I$5:I301,I301))</f>
        <v/>
      </c>
    </row>
    <row r="302" customFormat="false" ht="15" hidden="false" customHeight="false" outlineLevel="0" collapsed="false">
      <c r="A302" s="17" t="str">
        <f aca="false">IF(F302="","",COUNT($F$5:F302))</f>
        <v/>
      </c>
      <c r="B302" s="18"/>
      <c r="C302" s="19"/>
      <c r="D302" s="19"/>
      <c r="E302" s="20"/>
      <c r="F302" s="21" t="str">
        <f aca="false">IF(OR(B302="",E302=""),"",ROUND(IF(D302="",1,D302)*E302,2))</f>
        <v/>
      </c>
      <c r="G302" s="21" t="str">
        <f aca="false">IF(F302="","",SUMIFS($F$5:F302,$B$5:B302,"&gt;="&amp;DATE(YEAR(B302),MONTH(B302),1),$B$5:B302,"&lt;"&amp;DATE(YEAR(B302),MONTH(B302)+1,1)))</f>
        <v/>
      </c>
      <c r="H302" s="19"/>
      <c r="I302" s="22"/>
      <c r="J302" s="19"/>
      <c r="K302" s="19"/>
      <c r="L302" s="22"/>
      <c r="M302" s="19"/>
      <c r="N302" s="18"/>
      <c r="O302" s="23" t="str">
        <f aca="false">IF(I302="","",I302&amp;"#"&amp;COUNTIF($I$5:I302,I302))</f>
        <v/>
      </c>
    </row>
    <row r="303" customFormat="false" ht="15" hidden="false" customHeight="false" outlineLevel="0" collapsed="false">
      <c r="A303" s="17" t="str">
        <f aca="false">IF(F303="","",COUNT($F$5:F303))</f>
        <v/>
      </c>
      <c r="B303" s="18"/>
      <c r="C303" s="19"/>
      <c r="D303" s="19"/>
      <c r="E303" s="20"/>
      <c r="F303" s="21" t="str">
        <f aca="false">IF(OR(B303="",E303=""),"",ROUND(IF(D303="",1,D303)*E303,2))</f>
        <v/>
      </c>
      <c r="G303" s="21" t="str">
        <f aca="false">IF(F303="","",SUMIFS($F$5:F303,$B$5:B303,"&gt;="&amp;DATE(YEAR(B303),MONTH(B303),1),$B$5:B303,"&lt;"&amp;DATE(YEAR(B303),MONTH(B303)+1,1)))</f>
        <v/>
      </c>
      <c r="H303" s="19"/>
      <c r="I303" s="22"/>
      <c r="J303" s="19"/>
      <c r="K303" s="19"/>
      <c r="L303" s="22"/>
      <c r="M303" s="19"/>
      <c r="N303" s="18"/>
      <c r="O303" s="23" t="str">
        <f aca="false">IF(I303="","",I303&amp;"#"&amp;COUNTIF($I$5:I303,I303))</f>
        <v/>
      </c>
    </row>
    <row r="304" customFormat="false" ht="15" hidden="false" customHeight="false" outlineLevel="0" collapsed="false">
      <c r="A304" s="17" t="str">
        <f aca="false">IF(F304="","",COUNT($F$5:F304))</f>
        <v/>
      </c>
      <c r="B304" s="18"/>
      <c r="C304" s="19"/>
      <c r="D304" s="19"/>
      <c r="E304" s="20"/>
      <c r="F304" s="21" t="str">
        <f aca="false">IF(OR(B304="",E304=""),"",ROUND(IF(D304="",1,D304)*E304,2))</f>
        <v/>
      </c>
      <c r="G304" s="21" t="str">
        <f aca="false">IF(F304="","",SUMIFS($F$5:F304,$B$5:B304,"&gt;="&amp;DATE(YEAR(B304),MONTH(B304),1),$B$5:B304,"&lt;"&amp;DATE(YEAR(B304),MONTH(B304)+1,1)))</f>
        <v/>
      </c>
      <c r="H304" s="19"/>
      <c r="I304" s="22"/>
      <c r="J304" s="19"/>
      <c r="K304" s="19"/>
      <c r="L304" s="22"/>
      <c r="M304" s="19"/>
      <c r="N304" s="18"/>
      <c r="O304" s="23" t="str">
        <f aca="false">IF(I304="","",I304&amp;"#"&amp;COUNTIF($I$5:I304,I304))</f>
        <v/>
      </c>
    </row>
    <row r="305" customFormat="false" ht="15" hidden="false" customHeight="false" outlineLevel="0" collapsed="false">
      <c r="A305" s="17" t="str">
        <f aca="false">IF(F305="","",COUNT($F$5:F305))</f>
        <v/>
      </c>
      <c r="B305" s="18"/>
      <c r="C305" s="19"/>
      <c r="D305" s="19"/>
      <c r="E305" s="20"/>
      <c r="F305" s="21" t="str">
        <f aca="false">IF(OR(B305="",E305=""),"",ROUND(IF(D305="",1,D305)*E305,2))</f>
        <v/>
      </c>
      <c r="G305" s="21" t="str">
        <f aca="false">IF(F305="","",SUMIFS($F$5:F305,$B$5:B305,"&gt;="&amp;DATE(YEAR(B305),MONTH(B305),1),$B$5:B305,"&lt;"&amp;DATE(YEAR(B305),MONTH(B305)+1,1)))</f>
        <v/>
      </c>
      <c r="H305" s="19"/>
      <c r="I305" s="22"/>
      <c r="J305" s="19"/>
      <c r="K305" s="19"/>
      <c r="L305" s="22"/>
      <c r="M305" s="19"/>
      <c r="N305" s="18"/>
      <c r="O305" s="23" t="str">
        <f aca="false">IF(I305="","",I305&amp;"#"&amp;COUNTIF($I$5:I305,I305))</f>
        <v/>
      </c>
    </row>
    <row r="306" customFormat="false" ht="15" hidden="false" customHeight="false" outlineLevel="0" collapsed="false">
      <c r="A306" s="17" t="str">
        <f aca="false">IF(F306="","",COUNT($F$5:F306))</f>
        <v/>
      </c>
      <c r="B306" s="18"/>
      <c r="C306" s="19"/>
      <c r="D306" s="19"/>
      <c r="E306" s="20"/>
      <c r="F306" s="21" t="str">
        <f aca="false">IF(OR(B306="",E306=""),"",ROUND(IF(D306="",1,D306)*E306,2))</f>
        <v/>
      </c>
      <c r="G306" s="21" t="str">
        <f aca="false">IF(F306="","",SUMIFS($F$5:F306,$B$5:B306,"&gt;="&amp;DATE(YEAR(B306),MONTH(B306),1),$B$5:B306,"&lt;"&amp;DATE(YEAR(B306),MONTH(B306)+1,1)))</f>
        <v/>
      </c>
      <c r="H306" s="19"/>
      <c r="I306" s="22"/>
      <c r="J306" s="19"/>
      <c r="K306" s="19"/>
      <c r="L306" s="22"/>
      <c r="M306" s="19"/>
      <c r="N306" s="18"/>
      <c r="O306" s="23" t="str">
        <f aca="false">IF(I306="","",I306&amp;"#"&amp;COUNTIF($I$5:I306,I306))</f>
        <v/>
      </c>
    </row>
    <row r="307" customFormat="false" ht="15" hidden="false" customHeight="false" outlineLevel="0" collapsed="false">
      <c r="A307" s="17" t="str">
        <f aca="false">IF(F307="","",COUNT($F$5:F307))</f>
        <v/>
      </c>
      <c r="B307" s="18"/>
      <c r="C307" s="19"/>
      <c r="D307" s="19"/>
      <c r="E307" s="20"/>
      <c r="F307" s="21" t="str">
        <f aca="false">IF(OR(B307="",E307=""),"",ROUND(IF(D307="",1,D307)*E307,2))</f>
        <v/>
      </c>
      <c r="G307" s="21" t="str">
        <f aca="false">IF(F307="","",SUMIFS($F$5:F307,$B$5:B307,"&gt;="&amp;DATE(YEAR(B307),MONTH(B307),1),$B$5:B307,"&lt;"&amp;DATE(YEAR(B307),MONTH(B307)+1,1)))</f>
        <v/>
      </c>
      <c r="H307" s="19"/>
      <c r="I307" s="22"/>
      <c r="J307" s="19"/>
      <c r="K307" s="19"/>
      <c r="L307" s="22"/>
      <c r="M307" s="19"/>
      <c r="N307" s="18"/>
      <c r="O307" s="23" t="str">
        <f aca="false">IF(I307="","",I307&amp;"#"&amp;COUNTIF($I$5:I307,I307))</f>
        <v/>
      </c>
    </row>
    <row r="308" customFormat="false" ht="15" hidden="false" customHeight="false" outlineLevel="0" collapsed="false">
      <c r="A308" s="17" t="str">
        <f aca="false">IF(F308="","",COUNT($F$5:F308))</f>
        <v/>
      </c>
      <c r="B308" s="18"/>
      <c r="C308" s="19"/>
      <c r="D308" s="19"/>
      <c r="E308" s="20"/>
      <c r="F308" s="21" t="str">
        <f aca="false">IF(OR(B308="",E308=""),"",ROUND(IF(D308="",1,D308)*E308,2))</f>
        <v/>
      </c>
      <c r="G308" s="21" t="str">
        <f aca="false">IF(F308="","",SUMIFS($F$5:F308,$B$5:B308,"&gt;="&amp;DATE(YEAR(B308),MONTH(B308),1),$B$5:B308,"&lt;"&amp;DATE(YEAR(B308),MONTH(B308)+1,1)))</f>
        <v/>
      </c>
      <c r="H308" s="19"/>
      <c r="I308" s="22"/>
      <c r="J308" s="19"/>
      <c r="K308" s="19"/>
      <c r="L308" s="22"/>
      <c r="M308" s="19"/>
      <c r="N308" s="18"/>
      <c r="O308" s="23" t="str">
        <f aca="false">IF(I308="","",I308&amp;"#"&amp;COUNTIF($I$5:I308,I308))</f>
        <v/>
      </c>
    </row>
    <row r="309" customFormat="false" ht="15" hidden="false" customHeight="false" outlineLevel="0" collapsed="false">
      <c r="A309" s="17" t="str">
        <f aca="false">IF(F309="","",COUNT($F$5:F309))</f>
        <v/>
      </c>
      <c r="B309" s="18"/>
      <c r="C309" s="19"/>
      <c r="D309" s="19"/>
      <c r="E309" s="20"/>
      <c r="F309" s="21" t="str">
        <f aca="false">IF(OR(B309="",E309=""),"",ROUND(IF(D309="",1,D309)*E309,2))</f>
        <v/>
      </c>
      <c r="G309" s="21" t="str">
        <f aca="false">IF(F309="","",SUMIFS($F$5:F309,$B$5:B309,"&gt;="&amp;DATE(YEAR(B309),MONTH(B309),1),$B$5:B309,"&lt;"&amp;DATE(YEAR(B309),MONTH(B309)+1,1)))</f>
        <v/>
      </c>
      <c r="H309" s="19"/>
      <c r="I309" s="22"/>
      <c r="J309" s="19"/>
      <c r="K309" s="19"/>
      <c r="L309" s="22"/>
      <c r="M309" s="19"/>
      <c r="N309" s="18"/>
      <c r="O309" s="23" t="str">
        <f aca="false">IF(I309="","",I309&amp;"#"&amp;COUNTIF($I$5:I309,I309))</f>
        <v/>
      </c>
    </row>
    <row r="310" customFormat="false" ht="15" hidden="false" customHeight="false" outlineLevel="0" collapsed="false">
      <c r="A310" s="17" t="str">
        <f aca="false">IF(F310="","",COUNT($F$5:F310))</f>
        <v/>
      </c>
      <c r="B310" s="18"/>
      <c r="C310" s="19"/>
      <c r="D310" s="19"/>
      <c r="E310" s="20"/>
      <c r="F310" s="21" t="str">
        <f aca="false">IF(OR(B310="",E310=""),"",ROUND(IF(D310="",1,D310)*E310,2))</f>
        <v/>
      </c>
      <c r="G310" s="21" t="str">
        <f aca="false">IF(F310="","",SUMIFS($F$5:F310,$B$5:B310,"&gt;="&amp;DATE(YEAR(B310),MONTH(B310),1),$B$5:B310,"&lt;"&amp;DATE(YEAR(B310),MONTH(B310)+1,1)))</f>
        <v/>
      </c>
      <c r="H310" s="19"/>
      <c r="I310" s="22"/>
      <c r="J310" s="19"/>
      <c r="K310" s="19"/>
      <c r="L310" s="22"/>
      <c r="M310" s="19"/>
      <c r="N310" s="18"/>
      <c r="O310" s="23" t="str">
        <f aca="false">IF(I310="","",I310&amp;"#"&amp;COUNTIF($I$5:I310,I310))</f>
        <v/>
      </c>
    </row>
    <row r="311" customFormat="false" ht="15" hidden="false" customHeight="false" outlineLevel="0" collapsed="false">
      <c r="A311" s="17" t="str">
        <f aca="false">IF(F311="","",COUNT($F$5:F311))</f>
        <v/>
      </c>
      <c r="B311" s="18"/>
      <c r="C311" s="19"/>
      <c r="D311" s="19"/>
      <c r="E311" s="20"/>
      <c r="F311" s="21" t="str">
        <f aca="false">IF(OR(B311="",E311=""),"",ROUND(IF(D311="",1,D311)*E311,2))</f>
        <v/>
      </c>
      <c r="G311" s="21" t="str">
        <f aca="false">IF(F311="","",SUMIFS($F$5:F311,$B$5:B311,"&gt;="&amp;DATE(YEAR(B311),MONTH(B311),1),$B$5:B311,"&lt;"&amp;DATE(YEAR(B311),MONTH(B311)+1,1)))</f>
        <v/>
      </c>
      <c r="H311" s="19"/>
      <c r="I311" s="22"/>
      <c r="J311" s="19"/>
      <c r="K311" s="19"/>
      <c r="L311" s="22"/>
      <c r="M311" s="19"/>
      <c r="N311" s="18"/>
      <c r="O311" s="23" t="str">
        <f aca="false">IF(I311="","",I311&amp;"#"&amp;COUNTIF($I$5:I311,I311))</f>
        <v/>
      </c>
    </row>
    <row r="312" customFormat="false" ht="15" hidden="false" customHeight="false" outlineLevel="0" collapsed="false">
      <c r="A312" s="17" t="str">
        <f aca="false">IF(F312="","",COUNT($F$5:F312))</f>
        <v/>
      </c>
      <c r="B312" s="18"/>
      <c r="C312" s="19"/>
      <c r="D312" s="19"/>
      <c r="E312" s="20"/>
      <c r="F312" s="21" t="str">
        <f aca="false">IF(OR(B312="",E312=""),"",ROUND(IF(D312="",1,D312)*E312,2))</f>
        <v/>
      </c>
      <c r="G312" s="21" t="str">
        <f aca="false">IF(F312="","",SUMIFS($F$5:F312,$B$5:B312,"&gt;="&amp;DATE(YEAR(B312),MONTH(B312),1),$B$5:B312,"&lt;"&amp;DATE(YEAR(B312),MONTH(B312)+1,1)))</f>
        <v/>
      </c>
      <c r="H312" s="19"/>
      <c r="I312" s="22"/>
      <c r="J312" s="19"/>
      <c r="K312" s="19"/>
      <c r="L312" s="22"/>
      <c r="M312" s="19"/>
      <c r="N312" s="18"/>
      <c r="O312" s="23" t="str">
        <f aca="false">IF(I312="","",I312&amp;"#"&amp;COUNTIF($I$5:I312,I312))</f>
        <v/>
      </c>
    </row>
    <row r="313" customFormat="false" ht="15" hidden="false" customHeight="false" outlineLevel="0" collapsed="false">
      <c r="A313" s="17" t="str">
        <f aca="false">IF(F313="","",COUNT($F$5:F313))</f>
        <v/>
      </c>
      <c r="B313" s="18"/>
      <c r="C313" s="19"/>
      <c r="D313" s="19"/>
      <c r="E313" s="20"/>
      <c r="F313" s="21" t="str">
        <f aca="false">IF(OR(B313="",E313=""),"",ROUND(IF(D313="",1,D313)*E313,2))</f>
        <v/>
      </c>
      <c r="G313" s="21" t="str">
        <f aca="false">IF(F313="","",SUMIFS($F$5:F313,$B$5:B313,"&gt;="&amp;DATE(YEAR(B313),MONTH(B313),1),$B$5:B313,"&lt;"&amp;DATE(YEAR(B313),MONTH(B313)+1,1)))</f>
        <v/>
      </c>
      <c r="H313" s="19"/>
      <c r="I313" s="22"/>
      <c r="J313" s="19"/>
      <c r="K313" s="19"/>
      <c r="L313" s="22"/>
      <c r="M313" s="19"/>
      <c r="N313" s="18"/>
      <c r="O313" s="23" t="str">
        <f aca="false">IF(I313="","",I313&amp;"#"&amp;COUNTIF($I$5:I313,I313))</f>
        <v/>
      </c>
    </row>
    <row r="314" customFormat="false" ht="15" hidden="false" customHeight="false" outlineLevel="0" collapsed="false">
      <c r="A314" s="17" t="str">
        <f aca="false">IF(F314="","",COUNT($F$5:F314))</f>
        <v/>
      </c>
      <c r="B314" s="18"/>
      <c r="C314" s="19"/>
      <c r="D314" s="19"/>
      <c r="E314" s="20"/>
      <c r="F314" s="21" t="str">
        <f aca="false">IF(OR(B314="",E314=""),"",ROUND(IF(D314="",1,D314)*E314,2))</f>
        <v/>
      </c>
      <c r="G314" s="21" t="str">
        <f aca="false">IF(F314="","",SUMIFS($F$5:F314,$B$5:B314,"&gt;="&amp;DATE(YEAR(B314),MONTH(B314),1),$B$5:B314,"&lt;"&amp;DATE(YEAR(B314),MONTH(B314)+1,1)))</f>
        <v/>
      </c>
      <c r="H314" s="19"/>
      <c r="I314" s="22"/>
      <c r="J314" s="19"/>
      <c r="K314" s="19"/>
      <c r="L314" s="22"/>
      <c r="M314" s="19"/>
      <c r="N314" s="18"/>
      <c r="O314" s="23" t="str">
        <f aca="false">IF(I314="","",I314&amp;"#"&amp;COUNTIF($I$5:I314,I314))</f>
        <v/>
      </c>
    </row>
    <row r="315" customFormat="false" ht="15" hidden="false" customHeight="false" outlineLevel="0" collapsed="false">
      <c r="A315" s="17" t="str">
        <f aca="false">IF(F315="","",COUNT($F$5:F315))</f>
        <v/>
      </c>
      <c r="B315" s="18"/>
      <c r="C315" s="19"/>
      <c r="D315" s="19"/>
      <c r="E315" s="20"/>
      <c r="F315" s="21" t="str">
        <f aca="false">IF(OR(B315="",E315=""),"",ROUND(IF(D315="",1,D315)*E315,2))</f>
        <v/>
      </c>
      <c r="G315" s="21" t="str">
        <f aca="false">IF(F315="","",SUMIFS($F$5:F315,$B$5:B315,"&gt;="&amp;DATE(YEAR(B315),MONTH(B315),1),$B$5:B315,"&lt;"&amp;DATE(YEAR(B315),MONTH(B315)+1,1)))</f>
        <v/>
      </c>
      <c r="H315" s="19"/>
      <c r="I315" s="22"/>
      <c r="J315" s="19"/>
      <c r="K315" s="19"/>
      <c r="L315" s="22"/>
      <c r="M315" s="19"/>
      <c r="N315" s="18"/>
      <c r="O315" s="23" t="str">
        <f aca="false">IF(I315="","",I315&amp;"#"&amp;COUNTIF($I$5:I315,I315))</f>
        <v/>
      </c>
    </row>
    <row r="316" customFormat="false" ht="15" hidden="false" customHeight="false" outlineLevel="0" collapsed="false">
      <c r="A316" s="17" t="str">
        <f aca="false">IF(F316="","",COUNT($F$5:F316))</f>
        <v/>
      </c>
      <c r="B316" s="18"/>
      <c r="C316" s="19"/>
      <c r="D316" s="19"/>
      <c r="E316" s="20"/>
      <c r="F316" s="21" t="str">
        <f aca="false">IF(OR(B316="",E316=""),"",ROUND(IF(D316="",1,D316)*E316,2))</f>
        <v/>
      </c>
      <c r="G316" s="21" t="str">
        <f aca="false">IF(F316="","",SUMIFS($F$5:F316,$B$5:B316,"&gt;="&amp;DATE(YEAR(B316),MONTH(B316),1),$B$5:B316,"&lt;"&amp;DATE(YEAR(B316),MONTH(B316)+1,1)))</f>
        <v/>
      </c>
      <c r="H316" s="19"/>
      <c r="I316" s="22"/>
      <c r="J316" s="19"/>
      <c r="K316" s="19"/>
      <c r="L316" s="22"/>
      <c r="M316" s="19"/>
      <c r="N316" s="18"/>
      <c r="O316" s="23" t="str">
        <f aca="false">IF(I316="","",I316&amp;"#"&amp;COUNTIF($I$5:I316,I316))</f>
        <v/>
      </c>
    </row>
    <row r="317" customFormat="false" ht="15" hidden="false" customHeight="false" outlineLevel="0" collapsed="false">
      <c r="A317" s="17" t="str">
        <f aca="false">IF(F317="","",COUNT($F$5:F317))</f>
        <v/>
      </c>
      <c r="B317" s="18"/>
      <c r="C317" s="19"/>
      <c r="D317" s="19"/>
      <c r="E317" s="20"/>
      <c r="F317" s="21" t="str">
        <f aca="false">IF(OR(B317="",E317=""),"",ROUND(IF(D317="",1,D317)*E317,2))</f>
        <v/>
      </c>
      <c r="G317" s="21" t="str">
        <f aca="false">IF(F317="","",SUMIFS($F$5:F317,$B$5:B317,"&gt;="&amp;DATE(YEAR(B317),MONTH(B317),1),$B$5:B317,"&lt;"&amp;DATE(YEAR(B317),MONTH(B317)+1,1)))</f>
        <v/>
      </c>
      <c r="H317" s="19"/>
      <c r="I317" s="22"/>
      <c r="J317" s="19"/>
      <c r="K317" s="19"/>
      <c r="L317" s="22"/>
      <c r="M317" s="19"/>
      <c r="N317" s="18"/>
      <c r="O317" s="23" t="str">
        <f aca="false">IF(I317="","",I317&amp;"#"&amp;COUNTIF($I$5:I317,I317))</f>
        <v/>
      </c>
    </row>
    <row r="318" customFormat="false" ht="15" hidden="false" customHeight="false" outlineLevel="0" collapsed="false">
      <c r="A318" s="17" t="str">
        <f aca="false">IF(F318="","",COUNT($F$5:F318))</f>
        <v/>
      </c>
      <c r="B318" s="18"/>
      <c r="C318" s="19"/>
      <c r="D318" s="19"/>
      <c r="E318" s="20"/>
      <c r="F318" s="21" t="str">
        <f aca="false">IF(OR(B318="",E318=""),"",ROUND(IF(D318="",1,D318)*E318,2))</f>
        <v/>
      </c>
      <c r="G318" s="21" t="str">
        <f aca="false">IF(F318="","",SUMIFS($F$5:F318,$B$5:B318,"&gt;="&amp;DATE(YEAR(B318),MONTH(B318),1),$B$5:B318,"&lt;"&amp;DATE(YEAR(B318),MONTH(B318)+1,1)))</f>
        <v/>
      </c>
      <c r="H318" s="19"/>
      <c r="I318" s="22"/>
      <c r="J318" s="19"/>
      <c r="K318" s="19"/>
      <c r="L318" s="22"/>
      <c r="M318" s="19"/>
      <c r="N318" s="18"/>
      <c r="O318" s="23" t="str">
        <f aca="false">IF(I318="","",I318&amp;"#"&amp;COUNTIF($I$5:I318,I318))</f>
        <v/>
      </c>
    </row>
    <row r="319" customFormat="false" ht="15" hidden="false" customHeight="false" outlineLevel="0" collapsed="false">
      <c r="A319" s="17" t="str">
        <f aca="false">IF(F319="","",COUNT($F$5:F319))</f>
        <v/>
      </c>
      <c r="B319" s="18"/>
      <c r="C319" s="19"/>
      <c r="D319" s="19"/>
      <c r="E319" s="20"/>
      <c r="F319" s="21" t="str">
        <f aca="false">IF(OR(B319="",E319=""),"",ROUND(IF(D319="",1,D319)*E319,2))</f>
        <v/>
      </c>
      <c r="G319" s="21" t="str">
        <f aca="false">IF(F319="","",SUMIFS($F$5:F319,$B$5:B319,"&gt;="&amp;DATE(YEAR(B319),MONTH(B319),1),$B$5:B319,"&lt;"&amp;DATE(YEAR(B319),MONTH(B319)+1,1)))</f>
        <v/>
      </c>
      <c r="H319" s="19"/>
      <c r="I319" s="22"/>
      <c r="J319" s="19"/>
      <c r="K319" s="19"/>
      <c r="L319" s="22"/>
      <c r="M319" s="19"/>
      <c r="N319" s="18"/>
      <c r="O319" s="23" t="str">
        <f aca="false">IF(I319="","",I319&amp;"#"&amp;COUNTIF($I$5:I319,I319))</f>
        <v/>
      </c>
    </row>
    <row r="320" customFormat="false" ht="15" hidden="false" customHeight="false" outlineLevel="0" collapsed="false">
      <c r="A320" s="17" t="str">
        <f aca="false">IF(F320="","",COUNT($F$5:F320))</f>
        <v/>
      </c>
      <c r="B320" s="18"/>
      <c r="C320" s="19"/>
      <c r="D320" s="19"/>
      <c r="E320" s="20"/>
      <c r="F320" s="21" t="str">
        <f aca="false">IF(OR(B320="",E320=""),"",ROUND(IF(D320="",1,D320)*E320,2))</f>
        <v/>
      </c>
      <c r="G320" s="21" t="str">
        <f aca="false">IF(F320="","",SUMIFS($F$5:F320,$B$5:B320,"&gt;="&amp;DATE(YEAR(B320),MONTH(B320),1),$B$5:B320,"&lt;"&amp;DATE(YEAR(B320),MONTH(B320)+1,1)))</f>
        <v/>
      </c>
      <c r="H320" s="19"/>
      <c r="I320" s="22"/>
      <c r="J320" s="19"/>
      <c r="K320" s="19"/>
      <c r="L320" s="22"/>
      <c r="M320" s="19"/>
      <c r="N320" s="18"/>
      <c r="O320" s="23" t="str">
        <f aca="false">IF(I320="","",I320&amp;"#"&amp;COUNTIF($I$5:I320,I320))</f>
        <v/>
      </c>
    </row>
    <row r="321" customFormat="false" ht="15" hidden="false" customHeight="false" outlineLevel="0" collapsed="false">
      <c r="A321" s="17" t="str">
        <f aca="false">IF(F321="","",COUNT($F$5:F321))</f>
        <v/>
      </c>
      <c r="B321" s="18"/>
      <c r="C321" s="19"/>
      <c r="D321" s="19"/>
      <c r="E321" s="20"/>
      <c r="F321" s="21" t="str">
        <f aca="false">IF(OR(B321="",E321=""),"",ROUND(IF(D321="",1,D321)*E321,2))</f>
        <v/>
      </c>
      <c r="G321" s="21" t="str">
        <f aca="false">IF(F321="","",SUMIFS($F$5:F321,$B$5:B321,"&gt;="&amp;DATE(YEAR(B321),MONTH(B321),1),$B$5:B321,"&lt;"&amp;DATE(YEAR(B321),MONTH(B321)+1,1)))</f>
        <v/>
      </c>
      <c r="H321" s="19"/>
      <c r="I321" s="22"/>
      <c r="J321" s="19"/>
      <c r="K321" s="19"/>
      <c r="L321" s="22"/>
      <c r="M321" s="19"/>
      <c r="N321" s="18"/>
      <c r="O321" s="23" t="str">
        <f aca="false">IF(I321="","",I321&amp;"#"&amp;COUNTIF($I$5:I321,I321))</f>
        <v/>
      </c>
    </row>
    <row r="322" customFormat="false" ht="15" hidden="false" customHeight="false" outlineLevel="0" collapsed="false">
      <c r="A322" s="17" t="str">
        <f aca="false">IF(F322="","",COUNT($F$5:F322))</f>
        <v/>
      </c>
      <c r="B322" s="18"/>
      <c r="C322" s="19"/>
      <c r="D322" s="19"/>
      <c r="E322" s="20"/>
      <c r="F322" s="21" t="str">
        <f aca="false">IF(OR(B322="",E322=""),"",ROUND(IF(D322="",1,D322)*E322,2))</f>
        <v/>
      </c>
      <c r="G322" s="21" t="str">
        <f aca="false">IF(F322="","",SUMIFS($F$5:F322,$B$5:B322,"&gt;="&amp;DATE(YEAR(B322),MONTH(B322),1),$B$5:B322,"&lt;"&amp;DATE(YEAR(B322),MONTH(B322)+1,1)))</f>
        <v/>
      </c>
      <c r="H322" s="19"/>
      <c r="I322" s="22"/>
      <c r="J322" s="19"/>
      <c r="K322" s="19"/>
      <c r="L322" s="22"/>
      <c r="M322" s="19"/>
      <c r="N322" s="18"/>
      <c r="O322" s="23" t="str">
        <f aca="false">IF(I322="","",I322&amp;"#"&amp;COUNTIF($I$5:I322,I322))</f>
        <v/>
      </c>
    </row>
    <row r="323" customFormat="false" ht="15" hidden="false" customHeight="false" outlineLevel="0" collapsed="false">
      <c r="A323" s="17" t="str">
        <f aca="false">IF(F323="","",COUNT($F$5:F323))</f>
        <v/>
      </c>
      <c r="B323" s="18"/>
      <c r="C323" s="19"/>
      <c r="D323" s="19"/>
      <c r="E323" s="20"/>
      <c r="F323" s="21" t="str">
        <f aca="false">IF(OR(B323="",E323=""),"",ROUND(IF(D323="",1,D323)*E323,2))</f>
        <v/>
      </c>
      <c r="G323" s="21" t="str">
        <f aca="false">IF(F323="","",SUMIFS($F$5:F323,$B$5:B323,"&gt;="&amp;DATE(YEAR(B323),MONTH(B323),1),$B$5:B323,"&lt;"&amp;DATE(YEAR(B323),MONTH(B323)+1,1)))</f>
        <v/>
      </c>
      <c r="H323" s="19"/>
      <c r="I323" s="22"/>
      <c r="J323" s="19"/>
      <c r="K323" s="19"/>
      <c r="L323" s="22"/>
      <c r="M323" s="19"/>
      <c r="N323" s="18"/>
      <c r="O323" s="23" t="str">
        <f aca="false">IF(I323="","",I323&amp;"#"&amp;COUNTIF($I$5:I323,I323))</f>
        <v/>
      </c>
    </row>
    <row r="324" customFormat="false" ht="15" hidden="false" customHeight="false" outlineLevel="0" collapsed="false">
      <c r="A324" s="17" t="str">
        <f aca="false">IF(F324="","",COUNT($F$5:F324))</f>
        <v/>
      </c>
      <c r="B324" s="18"/>
      <c r="C324" s="19"/>
      <c r="D324" s="19"/>
      <c r="E324" s="20"/>
      <c r="F324" s="21" t="str">
        <f aca="false">IF(OR(B324="",E324=""),"",ROUND(IF(D324="",1,D324)*E324,2))</f>
        <v/>
      </c>
      <c r="G324" s="21" t="str">
        <f aca="false">IF(F324="","",SUMIFS($F$5:F324,$B$5:B324,"&gt;="&amp;DATE(YEAR(B324),MONTH(B324),1),$B$5:B324,"&lt;"&amp;DATE(YEAR(B324),MONTH(B324)+1,1)))</f>
        <v/>
      </c>
      <c r="H324" s="19"/>
      <c r="I324" s="22"/>
      <c r="J324" s="19"/>
      <c r="K324" s="19"/>
      <c r="L324" s="22"/>
      <c r="M324" s="19"/>
      <c r="N324" s="18"/>
      <c r="O324" s="23" t="str">
        <f aca="false">IF(I324="","",I324&amp;"#"&amp;COUNTIF($I$5:I324,I324))</f>
        <v/>
      </c>
    </row>
    <row r="325" customFormat="false" ht="15" hidden="false" customHeight="false" outlineLevel="0" collapsed="false">
      <c r="A325" s="17" t="str">
        <f aca="false">IF(F325="","",COUNT($F$5:F325))</f>
        <v/>
      </c>
      <c r="B325" s="18"/>
      <c r="C325" s="19"/>
      <c r="D325" s="19"/>
      <c r="E325" s="20"/>
      <c r="F325" s="21" t="str">
        <f aca="false">IF(OR(B325="",E325=""),"",ROUND(IF(D325="",1,D325)*E325,2))</f>
        <v/>
      </c>
      <c r="G325" s="21" t="str">
        <f aca="false">IF(F325="","",SUMIFS($F$5:F325,$B$5:B325,"&gt;="&amp;DATE(YEAR(B325),MONTH(B325),1),$B$5:B325,"&lt;"&amp;DATE(YEAR(B325),MONTH(B325)+1,1)))</f>
        <v/>
      </c>
      <c r="H325" s="19"/>
      <c r="I325" s="22"/>
      <c r="J325" s="19"/>
      <c r="K325" s="19"/>
      <c r="L325" s="22"/>
      <c r="M325" s="19"/>
      <c r="N325" s="18"/>
      <c r="O325" s="23" t="str">
        <f aca="false">IF(I325="","",I325&amp;"#"&amp;COUNTIF($I$5:I325,I325))</f>
        <v/>
      </c>
    </row>
    <row r="326" customFormat="false" ht="15" hidden="false" customHeight="false" outlineLevel="0" collapsed="false">
      <c r="A326" s="17" t="str">
        <f aca="false">IF(F326="","",COUNT($F$5:F326))</f>
        <v/>
      </c>
      <c r="B326" s="18"/>
      <c r="C326" s="19"/>
      <c r="D326" s="19"/>
      <c r="E326" s="20"/>
      <c r="F326" s="21" t="str">
        <f aca="false">IF(OR(B326="",E326=""),"",ROUND(IF(D326="",1,D326)*E326,2))</f>
        <v/>
      </c>
      <c r="G326" s="21" t="str">
        <f aca="false">IF(F326="","",SUMIFS($F$5:F326,$B$5:B326,"&gt;="&amp;DATE(YEAR(B326),MONTH(B326),1),$B$5:B326,"&lt;"&amp;DATE(YEAR(B326),MONTH(B326)+1,1)))</f>
        <v/>
      </c>
      <c r="H326" s="19"/>
      <c r="I326" s="22"/>
      <c r="J326" s="19"/>
      <c r="K326" s="19"/>
      <c r="L326" s="22"/>
      <c r="M326" s="19"/>
      <c r="N326" s="18"/>
      <c r="O326" s="23" t="str">
        <f aca="false">IF(I326="","",I326&amp;"#"&amp;COUNTIF($I$5:I326,I326))</f>
        <v/>
      </c>
    </row>
    <row r="327" customFormat="false" ht="15" hidden="false" customHeight="false" outlineLevel="0" collapsed="false">
      <c r="A327" s="17" t="str">
        <f aca="false">IF(F327="","",COUNT($F$5:F327))</f>
        <v/>
      </c>
      <c r="B327" s="18"/>
      <c r="C327" s="19"/>
      <c r="D327" s="19"/>
      <c r="E327" s="20"/>
      <c r="F327" s="21" t="str">
        <f aca="false">IF(OR(B327="",E327=""),"",ROUND(IF(D327="",1,D327)*E327,2))</f>
        <v/>
      </c>
      <c r="G327" s="21" t="str">
        <f aca="false">IF(F327="","",SUMIFS($F$5:F327,$B$5:B327,"&gt;="&amp;DATE(YEAR(B327),MONTH(B327),1),$B$5:B327,"&lt;"&amp;DATE(YEAR(B327),MONTH(B327)+1,1)))</f>
        <v/>
      </c>
      <c r="H327" s="19"/>
      <c r="I327" s="22"/>
      <c r="J327" s="19"/>
      <c r="K327" s="19"/>
      <c r="L327" s="22"/>
      <c r="M327" s="19"/>
      <c r="N327" s="18"/>
      <c r="O327" s="23" t="str">
        <f aca="false">IF(I327="","",I327&amp;"#"&amp;COUNTIF($I$5:I327,I327))</f>
        <v/>
      </c>
    </row>
    <row r="328" customFormat="false" ht="15" hidden="false" customHeight="false" outlineLevel="0" collapsed="false">
      <c r="A328" s="17" t="str">
        <f aca="false">IF(F328="","",COUNT($F$5:F328))</f>
        <v/>
      </c>
      <c r="B328" s="18"/>
      <c r="C328" s="19"/>
      <c r="D328" s="19"/>
      <c r="E328" s="20"/>
      <c r="F328" s="21" t="str">
        <f aca="false">IF(OR(B328="",E328=""),"",ROUND(IF(D328="",1,D328)*E328,2))</f>
        <v/>
      </c>
      <c r="G328" s="21" t="str">
        <f aca="false">IF(F328="","",SUMIFS($F$5:F328,$B$5:B328,"&gt;="&amp;DATE(YEAR(B328),MONTH(B328),1),$B$5:B328,"&lt;"&amp;DATE(YEAR(B328),MONTH(B328)+1,1)))</f>
        <v/>
      </c>
      <c r="H328" s="19"/>
      <c r="I328" s="22"/>
      <c r="J328" s="19"/>
      <c r="K328" s="19"/>
      <c r="L328" s="22"/>
      <c r="M328" s="19"/>
      <c r="N328" s="18"/>
      <c r="O328" s="23" t="str">
        <f aca="false">IF(I328="","",I328&amp;"#"&amp;COUNTIF($I$5:I328,I328))</f>
        <v/>
      </c>
    </row>
    <row r="329" customFormat="false" ht="15" hidden="false" customHeight="false" outlineLevel="0" collapsed="false">
      <c r="A329" s="17" t="str">
        <f aca="false">IF(F329="","",COUNT($F$5:F329))</f>
        <v/>
      </c>
      <c r="B329" s="18"/>
      <c r="C329" s="19"/>
      <c r="D329" s="19"/>
      <c r="E329" s="20"/>
      <c r="F329" s="21" t="str">
        <f aca="false">IF(OR(B329="",E329=""),"",ROUND(IF(D329="",1,D329)*E329,2))</f>
        <v/>
      </c>
      <c r="G329" s="21" t="str">
        <f aca="false">IF(F329="","",SUMIFS($F$5:F329,$B$5:B329,"&gt;="&amp;DATE(YEAR(B329),MONTH(B329),1),$B$5:B329,"&lt;"&amp;DATE(YEAR(B329),MONTH(B329)+1,1)))</f>
        <v/>
      </c>
      <c r="H329" s="19"/>
      <c r="I329" s="22"/>
      <c r="J329" s="19"/>
      <c r="K329" s="19"/>
      <c r="L329" s="22"/>
      <c r="M329" s="19"/>
      <c r="N329" s="18"/>
      <c r="O329" s="23" t="str">
        <f aca="false">IF(I329="","",I329&amp;"#"&amp;COUNTIF($I$5:I329,I329))</f>
        <v/>
      </c>
    </row>
    <row r="330" customFormat="false" ht="15" hidden="false" customHeight="false" outlineLevel="0" collapsed="false">
      <c r="A330" s="17" t="str">
        <f aca="false">IF(F330="","",COUNT($F$5:F330))</f>
        <v/>
      </c>
      <c r="B330" s="18"/>
      <c r="C330" s="19"/>
      <c r="D330" s="19"/>
      <c r="E330" s="20"/>
      <c r="F330" s="21" t="str">
        <f aca="false">IF(OR(B330="",E330=""),"",ROUND(IF(D330="",1,D330)*E330,2))</f>
        <v/>
      </c>
      <c r="G330" s="21" t="str">
        <f aca="false">IF(F330="","",SUMIFS($F$5:F330,$B$5:B330,"&gt;="&amp;DATE(YEAR(B330),MONTH(B330),1),$B$5:B330,"&lt;"&amp;DATE(YEAR(B330),MONTH(B330)+1,1)))</f>
        <v/>
      </c>
      <c r="H330" s="19"/>
      <c r="I330" s="22"/>
      <c r="J330" s="19"/>
      <c r="K330" s="19"/>
      <c r="L330" s="22"/>
      <c r="M330" s="19"/>
      <c r="N330" s="18"/>
      <c r="O330" s="23" t="str">
        <f aca="false">IF(I330="","",I330&amp;"#"&amp;COUNTIF($I$5:I330,I330))</f>
        <v/>
      </c>
    </row>
    <row r="331" customFormat="false" ht="15" hidden="false" customHeight="false" outlineLevel="0" collapsed="false">
      <c r="A331" s="17" t="str">
        <f aca="false">IF(F331="","",COUNT($F$5:F331))</f>
        <v/>
      </c>
      <c r="B331" s="18"/>
      <c r="C331" s="19"/>
      <c r="D331" s="19"/>
      <c r="E331" s="20"/>
      <c r="F331" s="21" t="str">
        <f aca="false">IF(OR(B331="",E331=""),"",ROUND(IF(D331="",1,D331)*E331,2))</f>
        <v/>
      </c>
      <c r="G331" s="21" t="str">
        <f aca="false">IF(F331="","",SUMIFS($F$5:F331,$B$5:B331,"&gt;="&amp;DATE(YEAR(B331),MONTH(B331),1),$B$5:B331,"&lt;"&amp;DATE(YEAR(B331),MONTH(B331)+1,1)))</f>
        <v/>
      </c>
      <c r="H331" s="19"/>
      <c r="I331" s="22"/>
      <c r="J331" s="19"/>
      <c r="K331" s="19"/>
      <c r="L331" s="22"/>
      <c r="M331" s="19"/>
      <c r="N331" s="18"/>
      <c r="O331" s="23" t="str">
        <f aca="false">IF(I331="","",I331&amp;"#"&amp;COUNTIF($I$5:I331,I331))</f>
        <v/>
      </c>
    </row>
    <row r="332" customFormat="false" ht="15" hidden="false" customHeight="false" outlineLevel="0" collapsed="false">
      <c r="A332" s="17" t="str">
        <f aca="false">IF(F332="","",COUNT($F$5:F332))</f>
        <v/>
      </c>
      <c r="B332" s="18"/>
      <c r="C332" s="19"/>
      <c r="D332" s="19"/>
      <c r="E332" s="20"/>
      <c r="F332" s="21" t="str">
        <f aca="false">IF(OR(B332="",E332=""),"",ROUND(IF(D332="",1,D332)*E332,2))</f>
        <v/>
      </c>
      <c r="G332" s="21" t="str">
        <f aca="false">IF(F332="","",SUMIFS($F$5:F332,$B$5:B332,"&gt;="&amp;DATE(YEAR(B332),MONTH(B332),1),$B$5:B332,"&lt;"&amp;DATE(YEAR(B332),MONTH(B332)+1,1)))</f>
        <v/>
      </c>
      <c r="H332" s="19"/>
      <c r="I332" s="22"/>
      <c r="J332" s="19"/>
      <c r="K332" s="19"/>
      <c r="L332" s="22"/>
      <c r="M332" s="19"/>
      <c r="N332" s="18"/>
      <c r="O332" s="23" t="str">
        <f aca="false">IF(I332="","",I332&amp;"#"&amp;COUNTIF($I$5:I332,I332))</f>
        <v/>
      </c>
    </row>
    <row r="333" customFormat="false" ht="15" hidden="false" customHeight="false" outlineLevel="0" collapsed="false">
      <c r="A333" s="17" t="str">
        <f aca="false">IF(F333="","",COUNT($F$5:F333))</f>
        <v/>
      </c>
      <c r="B333" s="18"/>
      <c r="C333" s="19"/>
      <c r="D333" s="19"/>
      <c r="E333" s="20"/>
      <c r="F333" s="21" t="str">
        <f aca="false">IF(OR(B333="",E333=""),"",ROUND(IF(D333="",1,D333)*E333,2))</f>
        <v/>
      </c>
      <c r="G333" s="21" t="str">
        <f aca="false">IF(F333="","",SUMIFS($F$5:F333,$B$5:B333,"&gt;="&amp;DATE(YEAR(B333),MONTH(B333),1),$B$5:B333,"&lt;"&amp;DATE(YEAR(B333),MONTH(B333)+1,1)))</f>
        <v/>
      </c>
      <c r="H333" s="19"/>
      <c r="I333" s="22"/>
      <c r="J333" s="19"/>
      <c r="K333" s="19"/>
      <c r="L333" s="22"/>
      <c r="M333" s="19"/>
      <c r="N333" s="18"/>
      <c r="O333" s="23" t="str">
        <f aca="false">IF(I333="","",I333&amp;"#"&amp;COUNTIF($I$5:I333,I333))</f>
        <v/>
      </c>
    </row>
    <row r="334" customFormat="false" ht="15" hidden="false" customHeight="false" outlineLevel="0" collapsed="false">
      <c r="A334" s="17" t="str">
        <f aca="false">IF(F334="","",COUNT($F$5:F334))</f>
        <v/>
      </c>
      <c r="B334" s="18"/>
      <c r="C334" s="19"/>
      <c r="D334" s="19"/>
      <c r="E334" s="20"/>
      <c r="F334" s="21" t="str">
        <f aca="false">IF(OR(B334="",E334=""),"",ROUND(IF(D334="",1,D334)*E334,2))</f>
        <v/>
      </c>
      <c r="G334" s="21" t="str">
        <f aca="false">IF(F334="","",SUMIFS($F$5:F334,$B$5:B334,"&gt;="&amp;DATE(YEAR(B334),MONTH(B334),1),$B$5:B334,"&lt;"&amp;DATE(YEAR(B334),MONTH(B334)+1,1)))</f>
        <v/>
      </c>
      <c r="H334" s="19"/>
      <c r="I334" s="22"/>
      <c r="J334" s="19"/>
      <c r="K334" s="19"/>
      <c r="L334" s="22"/>
      <c r="M334" s="19"/>
      <c r="N334" s="18"/>
      <c r="O334" s="23" t="str">
        <f aca="false">IF(I334="","",I334&amp;"#"&amp;COUNTIF($I$5:I334,I334))</f>
        <v/>
      </c>
    </row>
    <row r="335" customFormat="false" ht="15" hidden="false" customHeight="false" outlineLevel="0" collapsed="false">
      <c r="A335" s="17" t="str">
        <f aca="false">IF(F335="","",COUNT($F$5:F335))</f>
        <v/>
      </c>
      <c r="B335" s="18"/>
      <c r="C335" s="19"/>
      <c r="D335" s="19"/>
      <c r="E335" s="20"/>
      <c r="F335" s="21" t="str">
        <f aca="false">IF(OR(B335="",E335=""),"",ROUND(IF(D335="",1,D335)*E335,2))</f>
        <v/>
      </c>
      <c r="G335" s="21" t="str">
        <f aca="false">IF(F335="","",SUMIFS($F$5:F335,$B$5:B335,"&gt;="&amp;DATE(YEAR(B335),MONTH(B335),1),$B$5:B335,"&lt;"&amp;DATE(YEAR(B335),MONTH(B335)+1,1)))</f>
        <v/>
      </c>
      <c r="H335" s="19"/>
      <c r="I335" s="22"/>
      <c r="J335" s="19"/>
      <c r="K335" s="19"/>
      <c r="L335" s="22"/>
      <c r="M335" s="19"/>
      <c r="N335" s="18"/>
      <c r="O335" s="23" t="str">
        <f aca="false">IF(I335="","",I335&amp;"#"&amp;COUNTIF($I$5:I335,I335))</f>
        <v/>
      </c>
    </row>
    <row r="336" customFormat="false" ht="15" hidden="false" customHeight="false" outlineLevel="0" collapsed="false">
      <c r="A336" s="17" t="str">
        <f aca="false">IF(F336="","",COUNT($F$5:F336))</f>
        <v/>
      </c>
      <c r="B336" s="18"/>
      <c r="C336" s="19"/>
      <c r="D336" s="19"/>
      <c r="E336" s="20"/>
      <c r="F336" s="21" t="str">
        <f aca="false">IF(OR(B336="",E336=""),"",ROUND(IF(D336="",1,D336)*E336,2))</f>
        <v/>
      </c>
      <c r="G336" s="21" t="str">
        <f aca="false">IF(F336="","",SUMIFS($F$5:F336,$B$5:B336,"&gt;="&amp;DATE(YEAR(B336),MONTH(B336),1),$B$5:B336,"&lt;"&amp;DATE(YEAR(B336),MONTH(B336)+1,1)))</f>
        <v/>
      </c>
      <c r="H336" s="19"/>
      <c r="I336" s="22"/>
      <c r="J336" s="19"/>
      <c r="K336" s="19"/>
      <c r="L336" s="22"/>
      <c r="M336" s="19"/>
      <c r="N336" s="18"/>
      <c r="O336" s="23" t="str">
        <f aca="false">IF(I336="","",I336&amp;"#"&amp;COUNTIF($I$5:I336,I336))</f>
        <v/>
      </c>
    </row>
    <row r="337" customFormat="false" ht="15" hidden="false" customHeight="false" outlineLevel="0" collapsed="false">
      <c r="A337" s="17" t="str">
        <f aca="false">IF(F337="","",COUNT($F$5:F337))</f>
        <v/>
      </c>
      <c r="B337" s="18"/>
      <c r="C337" s="19"/>
      <c r="D337" s="19"/>
      <c r="E337" s="20"/>
      <c r="F337" s="21" t="str">
        <f aca="false">IF(OR(B337="",E337=""),"",ROUND(IF(D337="",1,D337)*E337,2))</f>
        <v/>
      </c>
      <c r="G337" s="21" t="str">
        <f aca="false">IF(F337="","",SUMIFS($F$5:F337,$B$5:B337,"&gt;="&amp;DATE(YEAR(B337),MONTH(B337),1),$B$5:B337,"&lt;"&amp;DATE(YEAR(B337),MONTH(B337)+1,1)))</f>
        <v/>
      </c>
      <c r="H337" s="19"/>
      <c r="I337" s="22"/>
      <c r="J337" s="19"/>
      <c r="K337" s="19"/>
      <c r="L337" s="22"/>
      <c r="M337" s="19"/>
      <c r="N337" s="18"/>
      <c r="O337" s="23" t="str">
        <f aca="false">IF(I337="","",I337&amp;"#"&amp;COUNTIF($I$5:I337,I337))</f>
        <v/>
      </c>
    </row>
    <row r="338" customFormat="false" ht="15" hidden="false" customHeight="false" outlineLevel="0" collapsed="false">
      <c r="A338" s="17" t="str">
        <f aca="false">IF(F338="","",COUNT($F$5:F338))</f>
        <v/>
      </c>
      <c r="B338" s="18"/>
      <c r="C338" s="19"/>
      <c r="D338" s="19"/>
      <c r="E338" s="20"/>
      <c r="F338" s="21" t="str">
        <f aca="false">IF(OR(B338="",E338=""),"",ROUND(IF(D338="",1,D338)*E338,2))</f>
        <v/>
      </c>
      <c r="G338" s="21" t="str">
        <f aca="false">IF(F338="","",SUMIFS($F$5:F338,$B$5:B338,"&gt;="&amp;DATE(YEAR(B338),MONTH(B338),1),$B$5:B338,"&lt;"&amp;DATE(YEAR(B338),MONTH(B338)+1,1)))</f>
        <v/>
      </c>
      <c r="H338" s="19"/>
      <c r="I338" s="22"/>
      <c r="J338" s="19"/>
      <c r="K338" s="19"/>
      <c r="L338" s="22"/>
      <c r="M338" s="19"/>
      <c r="N338" s="18"/>
      <c r="O338" s="23" t="str">
        <f aca="false">IF(I338="","",I338&amp;"#"&amp;COUNTIF($I$5:I338,I338))</f>
        <v/>
      </c>
    </row>
    <row r="339" customFormat="false" ht="15" hidden="false" customHeight="false" outlineLevel="0" collapsed="false">
      <c r="A339" s="17" t="str">
        <f aca="false">IF(F339="","",COUNT($F$5:F339))</f>
        <v/>
      </c>
      <c r="B339" s="18"/>
      <c r="C339" s="19"/>
      <c r="D339" s="19"/>
      <c r="E339" s="20"/>
      <c r="F339" s="21" t="str">
        <f aca="false">IF(OR(B339="",E339=""),"",ROUND(IF(D339="",1,D339)*E339,2))</f>
        <v/>
      </c>
      <c r="G339" s="21" t="str">
        <f aca="false">IF(F339="","",SUMIFS($F$5:F339,$B$5:B339,"&gt;="&amp;DATE(YEAR(B339),MONTH(B339),1),$B$5:B339,"&lt;"&amp;DATE(YEAR(B339),MONTH(B339)+1,1)))</f>
        <v/>
      </c>
      <c r="H339" s="19"/>
      <c r="I339" s="22"/>
      <c r="J339" s="19"/>
      <c r="K339" s="19"/>
      <c r="L339" s="22"/>
      <c r="M339" s="19"/>
      <c r="N339" s="18"/>
      <c r="O339" s="23" t="str">
        <f aca="false">IF(I339="","",I339&amp;"#"&amp;COUNTIF($I$5:I339,I339))</f>
        <v/>
      </c>
    </row>
    <row r="340" customFormat="false" ht="15" hidden="false" customHeight="false" outlineLevel="0" collapsed="false">
      <c r="A340" s="17" t="str">
        <f aca="false">IF(F340="","",COUNT($F$5:F340))</f>
        <v/>
      </c>
      <c r="B340" s="18"/>
      <c r="C340" s="19"/>
      <c r="D340" s="19"/>
      <c r="E340" s="20"/>
      <c r="F340" s="21" t="str">
        <f aca="false">IF(OR(B340="",E340=""),"",ROUND(IF(D340="",1,D340)*E340,2))</f>
        <v/>
      </c>
      <c r="G340" s="21" t="str">
        <f aca="false">IF(F340="","",SUMIFS($F$5:F340,$B$5:B340,"&gt;="&amp;DATE(YEAR(B340),MONTH(B340),1),$B$5:B340,"&lt;"&amp;DATE(YEAR(B340),MONTH(B340)+1,1)))</f>
        <v/>
      </c>
      <c r="H340" s="19"/>
      <c r="I340" s="22"/>
      <c r="J340" s="19"/>
      <c r="K340" s="19"/>
      <c r="L340" s="22"/>
      <c r="M340" s="19"/>
      <c r="N340" s="18"/>
      <c r="O340" s="23" t="str">
        <f aca="false">IF(I340="","",I340&amp;"#"&amp;COUNTIF($I$5:I340,I340))</f>
        <v/>
      </c>
    </row>
    <row r="341" customFormat="false" ht="15" hidden="false" customHeight="false" outlineLevel="0" collapsed="false">
      <c r="A341" s="17" t="str">
        <f aca="false">IF(F341="","",COUNT($F$5:F341))</f>
        <v/>
      </c>
      <c r="B341" s="18"/>
      <c r="C341" s="19"/>
      <c r="D341" s="19"/>
      <c r="E341" s="20"/>
      <c r="F341" s="21" t="str">
        <f aca="false">IF(OR(B341="",E341=""),"",ROUND(IF(D341="",1,D341)*E341,2))</f>
        <v/>
      </c>
      <c r="G341" s="21" t="str">
        <f aca="false">IF(F341="","",SUMIFS($F$5:F341,$B$5:B341,"&gt;="&amp;DATE(YEAR(B341),MONTH(B341),1),$B$5:B341,"&lt;"&amp;DATE(YEAR(B341),MONTH(B341)+1,1)))</f>
        <v/>
      </c>
      <c r="H341" s="19"/>
      <c r="I341" s="22"/>
      <c r="J341" s="19"/>
      <c r="K341" s="19"/>
      <c r="L341" s="22"/>
      <c r="M341" s="19"/>
      <c r="N341" s="18"/>
      <c r="O341" s="23" t="str">
        <f aca="false">IF(I341="","",I341&amp;"#"&amp;COUNTIF($I$5:I341,I341))</f>
        <v/>
      </c>
    </row>
    <row r="342" customFormat="false" ht="15" hidden="false" customHeight="false" outlineLevel="0" collapsed="false">
      <c r="A342" s="17" t="str">
        <f aca="false">IF(F342="","",COUNT($F$5:F342))</f>
        <v/>
      </c>
      <c r="B342" s="18"/>
      <c r="C342" s="19"/>
      <c r="D342" s="19"/>
      <c r="E342" s="20"/>
      <c r="F342" s="21" t="str">
        <f aca="false">IF(OR(B342="",E342=""),"",ROUND(IF(D342="",1,D342)*E342,2))</f>
        <v/>
      </c>
      <c r="G342" s="21" t="str">
        <f aca="false">IF(F342="","",SUMIFS($F$5:F342,$B$5:B342,"&gt;="&amp;DATE(YEAR(B342),MONTH(B342),1),$B$5:B342,"&lt;"&amp;DATE(YEAR(B342),MONTH(B342)+1,1)))</f>
        <v/>
      </c>
      <c r="H342" s="19"/>
      <c r="I342" s="22"/>
      <c r="J342" s="19"/>
      <c r="K342" s="19"/>
      <c r="L342" s="22"/>
      <c r="M342" s="19"/>
      <c r="N342" s="18"/>
      <c r="O342" s="23" t="str">
        <f aca="false">IF(I342="","",I342&amp;"#"&amp;COUNTIF($I$5:I342,I342))</f>
        <v/>
      </c>
    </row>
    <row r="343" customFormat="false" ht="15" hidden="false" customHeight="false" outlineLevel="0" collapsed="false">
      <c r="A343" s="17" t="str">
        <f aca="false">IF(F343="","",COUNT($F$5:F343))</f>
        <v/>
      </c>
      <c r="B343" s="18"/>
      <c r="C343" s="19"/>
      <c r="D343" s="19"/>
      <c r="E343" s="20"/>
      <c r="F343" s="21" t="str">
        <f aca="false">IF(OR(B343="",E343=""),"",ROUND(IF(D343="",1,D343)*E343,2))</f>
        <v/>
      </c>
      <c r="G343" s="21" t="str">
        <f aca="false">IF(F343="","",SUMIFS($F$5:F343,$B$5:B343,"&gt;="&amp;DATE(YEAR(B343),MONTH(B343),1),$B$5:B343,"&lt;"&amp;DATE(YEAR(B343),MONTH(B343)+1,1)))</f>
        <v/>
      </c>
      <c r="H343" s="19"/>
      <c r="I343" s="22"/>
      <c r="J343" s="19"/>
      <c r="K343" s="19"/>
      <c r="L343" s="22"/>
      <c r="M343" s="19"/>
      <c r="N343" s="18"/>
      <c r="O343" s="23" t="str">
        <f aca="false">IF(I343="","",I343&amp;"#"&amp;COUNTIF($I$5:I343,I343))</f>
        <v/>
      </c>
    </row>
    <row r="344" customFormat="false" ht="15" hidden="false" customHeight="false" outlineLevel="0" collapsed="false">
      <c r="A344" s="17" t="str">
        <f aca="false">IF(F344="","",COUNT($F$5:F344))</f>
        <v/>
      </c>
      <c r="B344" s="18"/>
      <c r="C344" s="19"/>
      <c r="D344" s="19"/>
      <c r="E344" s="20"/>
      <c r="F344" s="21" t="str">
        <f aca="false">IF(OR(B344="",E344=""),"",ROUND(IF(D344="",1,D344)*E344,2))</f>
        <v/>
      </c>
      <c r="G344" s="21" t="str">
        <f aca="false">IF(F344="","",SUMIFS($F$5:F344,$B$5:B344,"&gt;="&amp;DATE(YEAR(B344),MONTH(B344),1),$B$5:B344,"&lt;"&amp;DATE(YEAR(B344),MONTH(B344)+1,1)))</f>
        <v/>
      </c>
      <c r="H344" s="19"/>
      <c r="I344" s="22"/>
      <c r="J344" s="19"/>
      <c r="K344" s="19"/>
      <c r="L344" s="22"/>
      <c r="M344" s="19"/>
      <c r="N344" s="18"/>
      <c r="O344" s="23" t="str">
        <f aca="false">IF(I344="","",I344&amp;"#"&amp;COUNTIF($I$5:I344,I344))</f>
        <v/>
      </c>
    </row>
    <row r="345" customFormat="false" ht="15" hidden="false" customHeight="false" outlineLevel="0" collapsed="false">
      <c r="A345" s="17" t="str">
        <f aca="false">IF(F345="","",COUNT($F$5:F345))</f>
        <v/>
      </c>
      <c r="B345" s="18"/>
      <c r="C345" s="19"/>
      <c r="D345" s="19"/>
      <c r="E345" s="20"/>
      <c r="F345" s="21" t="str">
        <f aca="false">IF(OR(B345="",E345=""),"",ROUND(IF(D345="",1,D345)*E345,2))</f>
        <v/>
      </c>
      <c r="G345" s="21" t="str">
        <f aca="false">IF(F345="","",SUMIFS($F$5:F345,$B$5:B345,"&gt;="&amp;DATE(YEAR(B345),MONTH(B345),1),$B$5:B345,"&lt;"&amp;DATE(YEAR(B345),MONTH(B345)+1,1)))</f>
        <v/>
      </c>
      <c r="H345" s="19"/>
      <c r="I345" s="22"/>
      <c r="J345" s="19"/>
      <c r="K345" s="19"/>
      <c r="L345" s="22"/>
      <c r="M345" s="19"/>
      <c r="N345" s="18"/>
      <c r="O345" s="23" t="str">
        <f aca="false">IF(I345="","",I345&amp;"#"&amp;COUNTIF($I$5:I345,I345))</f>
        <v/>
      </c>
    </row>
    <row r="346" customFormat="false" ht="15" hidden="false" customHeight="false" outlineLevel="0" collapsed="false">
      <c r="A346" s="17" t="str">
        <f aca="false">IF(F346="","",COUNT($F$5:F346))</f>
        <v/>
      </c>
      <c r="B346" s="18"/>
      <c r="C346" s="19"/>
      <c r="D346" s="19"/>
      <c r="E346" s="20"/>
      <c r="F346" s="21" t="str">
        <f aca="false">IF(OR(B346="",E346=""),"",ROUND(IF(D346="",1,D346)*E346,2))</f>
        <v/>
      </c>
      <c r="G346" s="21" t="str">
        <f aca="false">IF(F346="","",SUMIFS($F$5:F346,$B$5:B346,"&gt;="&amp;DATE(YEAR(B346),MONTH(B346),1),$B$5:B346,"&lt;"&amp;DATE(YEAR(B346),MONTH(B346)+1,1)))</f>
        <v/>
      </c>
      <c r="H346" s="19"/>
      <c r="I346" s="22"/>
      <c r="J346" s="19"/>
      <c r="K346" s="19"/>
      <c r="L346" s="22"/>
      <c r="M346" s="19"/>
      <c r="N346" s="18"/>
      <c r="O346" s="23" t="str">
        <f aca="false">IF(I346="","",I346&amp;"#"&amp;COUNTIF($I$5:I346,I346))</f>
        <v/>
      </c>
    </row>
    <row r="347" customFormat="false" ht="15" hidden="false" customHeight="false" outlineLevel="0" collapsed="false">
      <c r="A347" s="17" t="str">
        <f aca="false">IF(F347="","",COUNT($F$5:F347))</f>
        <v/>
      </c>
      <c r="B347" s="18"/>
      <c r="C347" s="19"/>
      <c r="D347" s="19"/>
      <c r="E347" s="20"/>
      <c r="F347" s="21" t="str">
        <f aca="false">IF(OR(B347="",E347=""),"",ROUND(IF(D347="",1,D347)*E347,2))</f>
        <v/>
      </c>
      <c r="G347" s="21" t="str">
        <f aca="false">IF(F347="","",SUMIFS($F$5:F347,$B$5:B347,"&gt;="&amp;DATE(YEAR(B347),MONTH(B347),1),$B$5:B347,"&lt;"&amp;DATE(YEAR(B347),MONTH(B347)+1,1)))</f>
        <v/>
      </c>
      <c r="H347" s="19"/>
      <c r="I347" s="22"/>
      <c r="J347" s="19"/>
      <c r="K347" s="19"/>
      <c r="L347" s="22"/>
      <c r="M347" s="19"/>
      <c r="N347" s="18"/>
      <c r="O347" s="23" t="str">
        <f aca="false">IF(I347="","",I347&amp;"#"&amp;COUNTIF($I$5:I347,I347))</f>
        <v/>
      </c>
    </row>
    <row r="348" customFormat="false" ht="15" hidden="false" customHeight="false" outlineLevel="0" collapsed="false">
      <c r="A348" s="17" t="str">
        <f aca="false">IF(F348="","",COUNT($F$5:F348))</f>
        <v/>
      </c>
      <c r="B348" s="18"/>
      <c r="C348" s="19"/>
      <c r="D348" s="19"/>
      <c r="E348" s="20"/>
      <c r="F348" s="21" t="str">
        <f aca="false">IF(OR(B348="",E348=""),"",ROUND(IF(D348="",1,D348)*E348,2))</f>
        <v/>
      </c>
      <c r="G348" s="21" t="str">
        <f aca="false">IF(F348="","",SUMIFS($F$5:F348,$B$5:B348,"&gt;="&amp;DATE(YEAR(B348),MONTH(B348),1),$B$5:B348,"&lt;"&amp;DATE(YEAR(B348),MONTH(B348)+1,1)))</f>
        <v/>
      </c>
      <c r="H348" s="19"/>
      <c r="I348" s="22"/>
      <c r="J348" s="19"/>
      <c r="K348" s="19"/>
      <c r="L348" s="22"/>
      <c r="M348" s="19"/>
      <c r="N348" s="18"/>
      <c r="O348" s="23" t="str">
        <f aca="false">IF(I348="","",I348&amp;"#"&amp;COUNTIF($I$5:I348,I348))</f>
        <v/>
      </c>
    </row>
    <row r="349" customFormat="false" ht="15" hidden="false" customHeight="false" outlineLevel="0" collapsed="false">
      <c r="A349" s="17" t="str">
        <f aca="false">IF(F349="","",COUNT($F$5:F349))</f>
        <v/>
      </c>
      <c r="B349" s="18"/>
      <c r="C349" s="19"/>
      <c r="D349" s="19"/>
      <c r="E349" s="20"/>
      <c r="F349" s="21" t="str">
        <f aca="false">IF(OR(B349="",E349=""),"",ROUND(IF(D349="",1,D349)*E349,2))</f>
        <v/>
      </c>
      <c r="G349" s="21" t="str">
        <f aca="false">IF(F349="","",SUMIFS($F$5:F349,$B$5:B349,"&gt;="&amp;DATE(YEAR(B349),MONTH(B349),1),$B$5:B349,"&lt;"&amp;DATE(YEAR(B349),MONTH(B349)+1,1)))</f>
        <v/>
      </c>
      <c r="H349" s="19"/>
      <c r="I349" s="22"/>
      <c r="J349" s="19"/>
      <c r="K349" s="19"/>
      <c r="L349" s="22"/>
      <c r="M349" s="19"/>
      <c r="N349" s="18"/>
      <c r="O349" s="23" t="str">
        <f aca="false">IF(I349="","",I349&amp;"#"&amp;COUNTIF($I$5:I349,I349))</f>
        <v/>
      </c>
    </row>
    <row r="350" customFormat="false" ht="15" hidden="false" customHeight="false" outlineLevel="0" collapsed="false">
      <c r="A350" s="17" t="str">
        <f aca="false">IF(F350="","",COUNT($F$5:F350))</f>
        <v/>
      </c>
      <c r="B350" s="18"/>
      <c r="C350" s="19"/>
      <c r="D350" s="19"/>
      <c r="E350" s="20"/>
      <c r="F350" s="21" t="str">
        <f aca="false">IF(OR(B350="",E350=""),"",ROUND(IF(D350="",1,D350)*E350,2))</f>
        <v/>
      </c>
      <c r="G350" s="21" t="str">
        <f aca="false">IF(F350="","",SUMIFS($F$5:F350,$B$5:B350,"&gt;="&amp;DATE(YEAR(B350),MONTH(B350),1),$B$5:B350,"&lt;"&amp;DATE(YEAR(B350),MONTH(B350)+1,1)))</f>
        <v/>
      </c>
      <c r="H350" s="19"/>
      <c r="I350" s="22"/>
      <c r="J350" s="19"/>
      <c r="K350" s="19"/>
      <c r="L350" s="22"/>
      <c r="M350" s="19"/>
      <c r="N350" s="18"/>
      <c r="O350" s="23" t="str">
        <f aca="false">IF(I350="","",I350&amp;"#"&amp;COUNTIF($I$5:I350,I350))</f>
        <v/>
      </c>
    </row>
    <row r="351" customFormat="false" ht="15" hidden="false" customHeight="false" outlineLevel="0" collapsed="false">
      <c r="A351" s="17" t="str">
        <f aca="false">IF(F351="","",COUNT($F$5:F351))</f>
        <v/>
      </c>
      <c r="B351" s="18"/>
      <c r="C351" s="19"/>
      <c r="D351" s="19"/>
      <c r="E351" s="20"/>
      <c r="F351" s="21" t="str">
        <f aca="false">IF(OR(B351="",E351=""),"",ROUND(IF(D351="",1,D351)*E351,2))</f>
        <v/>
      </c>
      <c r="G351" s="21" t="str">
        <f aca="false">IF(F351="","",SUMIFS($F$5:F351,$B$5:B351,"&gt;="&amp;DATE(YEAR(B351),MONTH(B351),1),$B$5:B351,"&lt;"&amp;DATE(YEAR(B351),MONTH(B351)+1,1)))</f>
        <v/>
      </c>
      <c r="H351" s="19"/>
      <c r="I351" s="22"/>
      <c r="J351" s="19"/>
      <c r="K351" s="19"/>
      <c r="L351" s="22"/>
      <c r="M351" s="19"/>
      <c r="N351" s="18"/>
      <c r="O351" s="23" t="str">
        <f aca="false">IF(I351="","",I351&amp;"#"&amp;COUNTIF($I$5:I351,I351))</f>
        <v/>
      </c>
    </row>
    <row r="352" customFormat="false" ht="15" hidden="false" customHeight="false" outlineLevel="0" collapsed="false">
      <c r="A352" s="17" t="str">
        <f aca="false">IF(F352="","",COUNT($F$5:F352))</f>
        <v/>
      </c>
      <c r="B352" s="18"/>
      <c r="C352" s="19"/>
      <c r="D352" s="19"/>
      <c r="E352" s="20"/>
      <c r="F352" s="21" t="str">
        <f aca="false">IF(OR(B352="",E352=""),"",ROUND(IF(D352="",1,D352)*E352,2))</f>
        <v/>
      </c>
      <c r="G352" s="21" t="str">
        <f aca="false">IF(F352="","",SUMIFS($F$5:F352,$B$5:B352,"&gt;="&amp;DATE(YEAR(B352),MONTH(B352),1),$B$5:B352,"&lt;"&amp;DATE(YEAR(B352),MONTH(B352)+1,1)))</f>
        <v/>
      </c>
      <c r="H352" s="19"/>
      <c r="I352" s="22"/>
      <c r="J352" s="19"/>
      <c r="K352" s="19"/>
      <c r="L352" s="22"/>
      <c r="M352" s="19"/>
      <c r="N352" s="18"/>
      <c r="O352" s="23" t="str">
        <f aca="false">IF(I352="","",I352&amp;"#"&amp;COUNTIF($I$5:I352,I352))</f>
        <v/>
      </c>
    </row>
    <row r="353" customFormat="false" ht="15" hidden="false" customHeight="false" outlineLevel="0" collapsed="false">
      <c r="A353" s="17" t="str">
        <f aca="false">IF(F353="","",COUNT($F$5:F353))</f>
        <v/>
      </c>
      <c r="B353" s="18"/>
      <c r="C353" s="19"/>
      <c r="D353" s="19"/>
      <c r="E353" s="20"/>
      <c r="F353" s="21" t="str">
        <f aca="false">IF(OR(B353="",E353=""),"",ROUND(IF(D353="",1,D353)*E353,2))</f>
        <v/>
      </c>
      <c r="G353" s="21" t="str">
        <f aca="false">IF(F353="","",SUMIFS($F$5:F353,$B$5:B353,"&gt;="&amp;DATE(YEAR(B353),MONTH(B353),1),$B$5:B353,"&lt;"&amp;DATE(YEAR(B353),MONTH(B353)+1,1)))</f>
        <v/>
      </c>
      <c r="H353" s="19"/>
      <c r="I353" s="22"/>
      <c r="J353" s="19"/>
      <c r="K353" s="19"/>
      <c r="L353" s="22"/>
      <c r="M353" s="19"/>
      <c r="N353" s="18"/>
      <c r="O353" s="23" t="str">
        <f aca="false">IF(I353="","",I353&amp;"#"&amp;COUNTIF($I$5:I353,I353))</f>
        <v/>
      </c>
    </row>
    <row r="354" customFormat="false" ht="15" hidden="false" customHeight="false" outlineLevel="0" collapsed="false">
      <c r="A354" s="17" t="str">
        <f aca="false">IF(F354="","",COUNT($F$5:F354))</f>
        <v/>
      </c>
      <c r="B354" s="18"/>
      <c r="C354" s="19"/>
      <c r="D354" s="19"/>
      <c r="E354" s="20"/>
      <c r="F354" s="21" t="str">
        <f aca="false">IF(OR(B354="",E354=""),"",ROUND(IF(D354="",1,D354)*E354,2))</f>
        <v/>
      </c>
      <c r="G354" s="21" t="str">
        <f aca="false">IF(F354="","",SUMIFS($F$5:F354,$B$5:B354,"&gt;="&amp;DATE(YEAR(B354),MONTH(B354),1),$B$5:B354,"&lt;"&amp;DATE(YEAR(B354),MONTH(B354)+1,1)))</f>
        <v/>
      </c>
      <c r="H354" s="19"/>
      <c r="I354" s="22"/>
      <c r="J354" s="19"/>
      <c r="K354" s="19"/>
      <c r="L354" s="22"/>
      <c r="M354" s="19"/>
      <c r="N354" s="18"/>
      <c r="O354" s="23" t="str">
        <f aca="false">IF(I354="","",I354&amp;"#"&amp;COUNTIF($I$5:I354,I354))</f>
        <v/>
      </c>
    </row>
    <row r="355" customFormat="false" ht="15" hidden="false" customHeight="false" outlineLevel="0" collapsed="false">
      <c r="A355" s="17" t="str">
        <f aca="false">IF(F355="","",COUNT($F$5:F355))</f>
        <v/>
      </c>
      <c r="B355" s="18"/>
      <c r="C355" s="19"/>
      <c r="D355" s="19"/>
      <c r="E355" s="20"/>
      <c r="F355" s="21" t="str">
        <f aca="false">IF(OR(B355="",E355=""),"",ROUND(IF(D355="",1,D355)*E355,2))</f>
        <v/>
      </c>
      <c r="G355" s="21" t="str">
        <f aca="false">IF(F355="","",SUMIFS($F$5:F355,$B$5:B355,"&gt;="&amp;DATE(YEAR(B355),MONTH(B355),1),$B$5:B355,"&lt;"&amp;DATE(YEAR(B355),MONTH(B355)+1,1)))</f>
        <v/>
      </c>
      <c r="H355" s="19"/>
      <c r="I355" s="22"/>
      <c r="J355" s="19"/>
      <c r="K355" s="19"/>
      <c r="L355" s="22"/>
      <c r="M355" s="19"/>
      <c r="N355" s="18"/>
      <c r="O355" s="23" t="str">
        <f aca="false">IF(I355="","",I355&amp;"#"&amp;COUNTIF($I$5:I355,I355))</f>
        <v/>
      </c>
    </row>
    <row r="356" customFormat="false" ht="15" hidden="false" customHeight="false" outlineLevel="0" collapsed="false">
      <c r="A356" s="17" t="str">
        <f aca="false">IF(F356="","",COUNT($F$5:F356))</f>
        <v/>
      </c>
      <c r="B356" s="18"/>
      <c r="C356" s="19"/>
      <c r="D356" s="19"/>
      <c r="E356" s="20"/>
      <c r="F356" s="21" t="str">
        <f aca="false">IF(OR(B356="",E356=""),"",ROUND(IF(D356="",1,D356)*E356,2))</f>
        <v/>
      </c>
      <c r="G356" s="21" t="str">
        <f aca="false">IF(F356="","",SUMIFS($F$5:F356,$B$5:B356,"&gt;="&amp;DATE(YEAR(B356),MONTH(B356),1),$B$5:B356,"&lt;"&amp;DATE(YEAR(B356),MONTH(B356)+1,1)))</f>
        <v/>
      </c>
      <c r="H356" s="19"/>
      <c r="I356" s="22"/>
      <c r="J356" s="19"/>
      <c r="K356" s="19"/>
      <c r="L356" s="22"/>
      <c r="M356" s="19"/>
      <c r="N356" s="18"/>
      <c r="O356" s="23" t="str">
        <f aca="false">IF(I356="","",I356&amp;"#"&amp;COUNTIF($I$5:I356,I356))</f>
        <v/>
      </c>
    </row>
    <row r="357" customFormat="false" ht="15" hidden="false" customHeight="false" outlineLevel="0" collapsed="false">
      <c r="A357" s="17" t="str">
        <f aca="false">IF(F357="","",COUNT($F$5:F357))</f>
        <v/>
      </c>
      <c r="B357" s="18"/>
      <c r="C357" s="19"/>
      <c r="D357" s="19"/>
      <c r="E357" s="20"/>
      <c r="F357" s="21" t="str">
        <f aca="false">IF(OR(B357="",E357=""),"",ROUND(IF(D357="",1,D357)*E357,2))</f>
        <v/>
      </c>
      <c r="G357" s="21" t="str">
        <f aca="false">IF(F357="","",SUMIFS($F$5:F357,$B$5:B357,"&gt;="&amp;DATE(YEAR(B357),MONTH(B357),1),$B$5:B357,"&lt;"&amp;DATE(YEAR(B357),MONTH(B357)+1,1)))</f>
        <v/>
      </c>
      <c r="H357" s="19"/>
      <c r="I357" s="22"/>
      <c r="J357" s="19"/>
      <c r="K357" s="19"/>
      <c r="L357" s="22"/>
      <c r="M357" s="19"/>
      <c r="N357" s="18"/>
      <c r="O357" s="23" t="str">
        <f aca="false">IF(I357="","",I357&amp;"#"&amp;COUNTIF($I$5:I357,I357))</f>
        <v/>
      </c>
    </row>
    <row r="358" customFormat="false" ht="15" hidden="false" customHeight="false" outlineLevel="0" collapsed="false">
      <c r="A358" s="17" t="str">
        <f aca="false">IF(F358="","",COUNT($F$5:F358))</f>
        <v/>
      </c>
      <c r="B358" s="18"/>
      <c r="C358" s="19"/>
      <c r="D358" s="19"/>
      <c r="E358" s="20"/>
      <c r="F358" s="21" t="str">
        <f aca="false">IF(OR(B358="",E358=""),"",ROUND(IF(D358="",1,D358)*E358,2))</f>
        <v/>
      </c>
      <c r="G358" s="21" t="str">
        <f aca="false">IF(F358="","",SUMIFS($F$5:F358,$B$5:B358,"&gt;="&amp;DATE(YEAR(B358),MONTH(B358),1),$B$5:B358,"&lt;"&amp;DATE(YEAR(B358),MONTH(B358)+1,1)))</f>
        <v/>
      </c>
      <c r="H358" s="19"/>
      <c r="I358" s="22"/>
      <c r="J358" s="19"/>
      <c r="K358" s="19"/>
      <c r="L358" s="22"/>
      <c r="M358" s="19"/>
      <c r="N358" s="18"/>
      <c r="O358" s="23" t="str">
        <f aca="false">IF(I358="","",I358&amp;"#"&amp;COUNTIF($I$5:I358,I358))</f>
        <v/>
      </c>
    </row>
    <row r="359" customFormat="false" ht="15" hidden="false" customHeight="false" outlineLevel="0" collapsed="false">
      <c r="A359" s="17" t="str">
        <f aca="false">IF(F359="","",COUNT($F$5:F359))</f>
        <v/>
      </c>
      <c r="B359" s="18"/>
      <c r="C359" s="19"/>
      <c r="D359" s="19"/>
      <c r="E359" s="20"/>
      <c r="F359" s="21" t="str">
        <f aca="false">IF(OR(B359="",E359=""),"",ROUND(IF(D359="",1,D359)*E359,2))</f>
        <v/>
      </c>
      <c r="G359" s="21" t="str">
        <f aca="false">IF(F359="","",SUMIFS($F$5:F359,$B$5:B359,"&gt;="&amp;DATE(YEAR(B359),MONTH(B359),1),$B$5:B359,"&lt;"&amp;DATE(YEAR(B359),MONTH(B359)+1,1)))</f>
        <v/>
      </c>
      <c r="H359" s="19"/>
      <c r="I359" s="22"/>
      <c r="J359" s="19"/>
      <c r="K359" s="19"/>
      <c r="L359" s="22"/>
      <c r="M359" s="19"/>
      <c r="N359" s="18"/>
      <c r="O359" s="23" t="str">
        <f aca="false">IF(I359="","",I359&amp;"#"&amp;COUNTIF($I$5:I359,I359))</f>
        <v/>
      </c>
    </row>
    <row r="360" customFormat="false" ht="15" hidden="false" customHeight="false" outlineLevel="0" collapsed="false">
      <c r="A360" s="17" t="str">
        <f aca="false">IF(F360="","",COUNT($F$5:F360))</f>
        <v/>
      </c>
      <c r="B360" s="18"/>
      <c r="C360" s="19"/>
      <c r="D360" s="19"/>
      <c r="E360" s="20"/>
      <c r="F360" s="21" t="str">
        <f aca="false">IF(OR(B360="",E360=""),"",ROUND(IF(D360="",1,D360)*E360,2))</f>
        <v/>
      </c>
      <c r="G360" s="21" t="str">
        <f aca="false">IF(F360="","",SUMIFS($F$5:F360,$B$5:B360,"&gt;="&amp;DATE(YEAR(B360),MONTH(B360),1),$B$5:B360,"&lt;"&amp;DATE(YEAR(B360),MONTH(B360)+1,1)))</f>
        <v/>
      </c>
      <c r="H360" s="19"/>
      <c r="I360" s="22"/>
      <c r="J360" s="19"/>
      <c r="K360" s="19"/>
      <c r="L360" s="22"/>
      <c r="M360" s="19"/>
      <c r="N360" s="18"/>
      <c r="O360" s="23" t="str">
        <f aca="false">IF(I360="","",I360&amp;"#"&amp;COUNTIF($I$5:I360,I360))</f>
        <v/>
      </c>
    </row>
    <row r="361" customFormat="false" ht="15" hidden="false" customHeight="false" outlineLevel="0" collapsed="false">
      <c r="A361" s="17" t="str">
        <f aca="false">IF(F361="","",COUNT($F$5:F361))</f>
        <v/>
      </c>
      <c r="B361" s="18"/>
      <c r="C361" s="19"/>
      <c r="D361" s="19"/>
      <c r="E361" s="20"/>
      <c r="F361" s="21" t="str">
        <f aca="false">IF(OR(B361="",E361=""),"",ROUND(IF(D361="",1,D361)*E361,2))</f>
        <v/>
      </c>
      <c r="G361" s="21" t="str">
        <f aca="false">IF(F361="","",SUMIFS($F$5:F361,$B$5:B361,"&gt;="&amp;DATE(YEAR(B361),MONTH(B361),1),$B$5:B361,"&lt;"&amp;DATE(YEAR(B361),MONTH(B361)+1,1)))</f>
        <v/>
      </c>
      <c r="H361" s="19"/>
      <c r="I361" s="22"/>
      <c r="J361" s="19"/>
      <c r="K361" s="19"/>
      <c r="L361" s="22"/>
      <c r="M361" s="19"/>
      <c r="N361" s="18"/>
      <c r="O361" s="23" t="str">
        <f aca="false">IF(I361="","",I361&amp;"#"&amp;COUNTIF($I$5:I361,I361))</f>
        <v/>
      </c>
    </row>
    <row r="362" customFormat="false" ht="15" hidden="false" customHeight="false" outlineLevel="0" collapsed="false">
      <c r="A362" s="17" t="str">
        <f aca="false">IF(F362="","",COUNT($F$5:F362))</f>
        <v/>
      </c>
      <c r="B362" s="18"/>
      <c r="C362" s="19"/>
      <c r="D362" s="19"/>
      <c r="E362" s="20"/>
      <c r="F362" s="21" t="str">
        <f aca="false">IF(OR(B362="",E362=""),"",ROUND(IF(D362="",1,D362)*E362,2))</f>
        <v/>
      </c>
      <c r="G362" s="21" t="str">
        <f aca="false">IF(F362="","",SUMIFS($F$5:F362,$B$5:B362,"&gt;="&amp;DATE(YEAR(B362),MONTH(B362),1),$B$5:B362,"&lt;"&amp;DATE(YEAR(B362),MONTH(B362)+1,1)))</f>
        <v/>
      </c>
      <c r="H362" s="19"/>
      <c r="I362" s="22"/>
      <c r="J362" s="19"/>
      <c r="K362" s="19"/>
      <c r="L362" s="22"/>
      <c r="M362" s="19"/>
      <c r="N362" s="18"/>
      <c r="O362" s="23" t="str">
        <f aca="false">IF(I362="","",I362&amp;"#"&amp;COUNTIF($I$5:I362,I362))</f>
        <v/>
      </c>
    </row>
    <row r="363" customFormat="false" ht="15" hidden="false" customHeight="false" outlineLevel="0" collapsed="false">
      <c r="A363" s="17" t="str">
        <f aca="false">IF(F363="","",COUNT($F$5:F363))</f>
        <v/>
      </c>
      <c r="B363" s="18"/>
      <c r="C363" s="19"/>
      <c r="D363" s="19"/>
      <c r="E363" s="20"/>
      <c r="F363" s="21" t="str">
        <f aca="false">IF(OR(B363="",E363=""),"",ROUND(IF(D363="",1,D363)*E363,2))</f>
        <v/>
      </c>
      <c r="G363" s="21" t="str">
        <f aca="false">IF(F363="","",SUMIFS($F$5:F363,$B$5:B363,"&gt;="&amp;DATE(YEAR(B363),MONTH(B363),1),$B$5:B363,"&lt;"&amp;DATE(YEAR(B363),MONTH(B363)+1,1)))</f>
        <v/>
      </c>
      <c r="H363" s="19"/>
      <c r="I363" s="22"/>
      <c r="J363" s="19"/>
      <c r="K363" s="19"/>
      <c r="L363" s="22"/>
      <c r="M363" s="19"/>
      <c r="N363" s="18"/>
      <c r="O363" s="23" t="str">
        <f aca="false">IF(I363="","",I363&amp;"#"&amp;COUNTIF($I$5:I363,I363))</f>
        <v/>
      </c>
    </row>
    <row r="364" customFormat="false" ht="15" hidden="false" customHeight="false" outlineLevel="0" collapsed="false">
      <c r="A364" s="17" t="str">
        <f aca="false">IF(F364="","",COUNT($F$5:F364))</f>
        <v/>
      </c>
      <c r="B364" s="18"/>
      <c r="C364" s="19"/>
      <c r="D364" s="19"/>
      <c r="E364" s="20"/>
      <c r="F364" s="21" t="str">
        <f aca="false">IF(OR(B364="",E364=""),"",ROUND(IF(D364="",1,D364)*E364,2))</f>
        <v/>
      </c>
      <c r="G364" s="21" t="str">
        <f aca="false">IF(F364="","",SUMIFS($F$5:F364,$B$5:B364,"&gt;="&amp;DATE(YEAR(B364),MONTH(B364),1),$B$5:B364,"&lt;"&amp;DATE(YEAR(B364),MONTH(B364)+1,1)))</f>
        <v/>
      </c>
      <c r="H364" s="19"/>
      <c r="I364" s="22"/>
      <c r="J364" s="19"/>
      <c r="K364" s="19"/>
      <c r="L364" s="22"/>
      <c r="M364" s="19"/>
      <c r="N364" s="18"/>
      <c r="O364" s="23" t="str">
        <f aca="false">IF(I364="","",I364&amp;"#"&amp;COUNTIF($I$5:I364,I364))</f>
        <v/>
      </c>
    </row>
    <row r="365" customFormat="false" ht="15" hidden="false" customHeight="false" outlineLevel="0" collapsed="false">
      <c r="A365" s="17" t="str">
        <f aca="false">IF(F365="","",COUNT($F$5:F365))</f>
        <v/>
      </c>
      <c r="B365" s="18"/>
      <c r="C365" s="19"/>
      <c r="D365" s="19"/>
      <c r="E365" s="20"/>
      <c r="F365" s="21" t="str">
        <f aca="false">IF(OR(B365="",E365=""),"",ROUND(IF(D365="",1,D365)*E365,2))</f>
        <v/>
      </c>
      <c r="G365" s="21" t="str">
        <f aca="false">IF(F365="","",SUMIFS($F$5:F365,$B$5:B365,"&gt;="&amp;DATE(YEAR(B365),MONTH(B365),1),$B$5:B365,"&lt;"&amp;DATE(YEAR(B365),MONTH(B365)+1,1)))</f>
        <v/>
      </c>
      <c r="H365" s="19"/>
      <c r="I365" s="22"/>
      <c r="J365" s="19"/>
      <c r="K365" s="19"/>
      <c r="L365" s="22"/>
      <c r="M365" s="19"/>
      <c r="N365" s="18"/>
      <c r="O365" s="23" t="str">
        <f aca="false">IF(I365="","",I365&amp;"#"&amp;COUNTIF($I$5:I365,I365))</f>
        <v/>
      </c>
    </row>
    <row r="366" customFormat="false" ht="15" hidden="false" customHeight="false" outlineLevel="0" collapsed="false">
      <c r="A366" s="17" t="str">
        <f aca="false">IF(F366="","",COUNT($F$5:F366))</f>
        <v/>
      </c>
      <c r="B366" s="18"/>
      <c r="C366" s="19"/>
      <c r="D366" s="19"/>
      <c r="E366" s="20"/>
      <c r="F366" s="21" t="str">
        <f aca="false">IF(OR(B366="",E366=""),"",ROUND(IF(D366="",1,D366)*E366,2))</f>
        <v/>
      </c>
      <c r="G366" s="21" t="str">
        <f aca="false">IF(F366="","",SUMIFS($F$5:F366,$B$5:B366,"&gt;="&amp;DATE(YEAR(B366),MONTH(B366),1),$B$5:B366,"&lt;"&amp;DATE(YEAR(B366),MONTH(B366)+1,1)))</f>
        <v/>
      </c>
      <c r="H366" s="19"/>
      <c r="I366" s="22"/>
      <c r="J366" s="19"/>
      <c r="K366" s="19"/>
      <c r="L366" s="22"/>
      <c r="M366" s="19"/>
      <c r="N366" s="18"/>
      <c r="O366" s="23" t="str">
        <f aca="false">IF(I366="","",I366&amp;"#"&amp;COUNTIF($I$5:I366,I366))</f>
        <v/>
      </c>
    </row>
    <row r="367" customFormat="false" ht="15" hidden="false" customHeight="false" outlineLevel="0" collapsed="false">
      <c r="A367" s="17" t="str">
        <f aca="false">IF(F367="","",COUNT($F$5:F367))</f>
        <v/>
      </c>
      <c r="B367" s="18"/>
      <c r="C367" s="19"/>
      <c r="D367" s="19"/>
      <c r="E367" s="20"/>
      <c r="F367" s="21" t="str">
        <f aca="false">IF(OR(B367="",E367=""),"",ROUND(IF(D367="",1,D367)*E367,2))</f>
        <v/>
      </c>
      <c r="G367" s="21" t="str">
        <f aca="false">IF(F367="","",SUMIFS($F$5:F367,$B$5:B367,"&gt;="&amp;DATE(YEAR(B367),MONTH(B367),1),$B$5:B367,"&lt;"&amp;DATE(YEAR(B367),MONTH(B367)+1,1)))</f>
        <v/>
      </c>
      <c r="H367" s="19"/>
      <c r="I367" s="22"/>
      <c r="J367" s="19"/>
      <c r="K367" s="19"/>
      <c r="L367" s="22"/>
      <c r="M367" s="19"/>
      <c r="N367" s="18"/>
      <c r="O367" s="23" t="str">
        <f aca="false">IF(I367="","",I367&amp;"#"&amp;COUNTIF($I$5:I367,I367))</f>
        <v/>
      </c>
    </row>
    <row r="368" customFormat="false" ht="15" hidden="false" customHeight="false" outlineLevel="0" collapsed="false">
      <c r="A368" s="17" t="str">
        <f aca="false">IF(F368="","",COUNT($F$5:F368))</f>
        <v/>
      </c>
      <c r="B368" s="18"/>
      <c r="C368" s="19"/>
      <c r="D368" s="19"/>
      <c r="E368" s="20"/>
      <c r="F368" s="21" t="str">
        <f aca="false">IF(OR(B368="",E368=""),"",ROUND(IF(D368="",1,D368)*E368,2))</f>
        <v/>
      </c>
      <c r="G368" s="21" t="str">
        <f aca="false">IF(F368="","",SUMIFS($F$5:F368,$B$5:B368,"&gt;="&amp;DATE(YEAR(B368),MONTH(B368),1),$B$5:B368,"&lt;"&amp;DATE(YEAR(B368),MONTH(B368)+1,1)))</f>
        <v/>
      </c>
      <c r="H368" s="19"/>
      <c r="I368" s="22"/>
      <c r="J368" s="19"/>
      <c r="K368" s="19"/>
      <c r="L368" s="22"/>
      <c r="M368" s="19"/>
      <c r="N368" s="18"/>
      <c r="O368" s="23" t="str">
        <f aca="false">IF(I368="","",I368&amp;"#"&amp;COUNTIF($I$5:I368,I368))</f>
        <v/>
      </c>
    </row>
    <row r="369" customFormat="false" ht="15" hidden="false" customHeight="false" outlineLevel="0" collapsed="false">
      <c r="A369" s="17" t="str">
        <f aca="false">IF(F369="","",COUNT($F$5:F369))</f>
        <v/>
      </c>
      <c r="B369" s="18"/>
      <c r="C369" s="19"/>
      <c r="D369" s="19"/>
      <c r="E369" s="20"/>
      <c r="F369" s="21" t="str">
        <f aca="false">IF(OR(B369="",E369=""),"",ROUND(IF(D369="",1,D369)*E369,2))</f>
        <v/>
      </c>
      <c r="G369" s="21" t="str">
        <f aca="false">IF(F369="","",SUMIFS($F$5:F369,$B$5:B369,"&gt;="&amp;DATE(YEAR(B369),MONTH(B369),1),$B$5:B369,"&lt;"&amp;DATE(YEAR(B369),MONTH(B369)+1,1)))</f>
        <v/>
      </c>
      <c r="H369" s="19"/>
      <c r="I369" s="22"/>
      <c r="J369" s="19"/>
      <c r="K369" s="19"/>
      <c r="L369" s="22"/>
      <c r="M369" s="19"/>
      <c r="N369" s="18"/>
      <c r="O369" s="23" t="str">
        <f aca="false">IF(I369="","",I369&amp;"#"&amp;COUNTIF($I$5:I369,I369))</f>
        <v/>
      </c>
    </row>
    <row r="370" customFormat="false" ht="15" hidden="false" customHeight="false" outlineLevel="0" collapsed="false">
      <c r="A370" s="17" t="str">
        <f aca="false">IF(F370="","",COUNT($F$5:F370))</f>
        <v/>
      </c>
      <c r="B370" s="18"/>
      <c r="C370" s="19"/>
      <c r="D370" s="19"/>
      <c r="E370" s="20"/>
      <c r="F370" s="21" t="str">
        <f aca="false">IF(OR(B370="",E370=""),"",ROUND(IF(D370="",1,D370)*E370,2))</f>
        <v/>
      </c>
      <c r="G370" s="21" t="str">
        <f aca="false">IF(F370="","",SUMIFS($F$5:F370,$B$5:B370,"&gt;="&amp;DATE(YEAR(B370),MONTH(B370),1),$B$5:B370,"&lt;"&amp;DATE(YEAR(B370),MONTH(B370)+1,1)))</f>
        <v/>
      </c>
      <c r="H370" s="19"/>
      <c r="I370" s="22"/>
      <c r="J370" s="19"/>
      <c r="K370" s="19"/>
      <c r="L370" s="22"/>
      <c r="M370" s="19"/>
      <c r="N370" s="18"/>
      <c r="O370" s="23" t="str">
        <f aca="false">IF(I370="","",I370&amp;"#"&amp;COUNTIF($I$5:I370,I370))</f>
        <v/>
      </c>
    </row>
    <row r="371" customFormat="false" ht="15" hidden="false" customHeight="false" outlineLevel="0" collapsed="false">
      <c r="A371" s="17" t="str">
        <f aca="false">IF(F371="","",COUNT($F$5:F371))</f>
        <v/>
      </c>
      <c r="B371" s="18"/>
      <c r="C371" s="19"/>
      <c r="D371" s="19"/>
      <c r="E371" s="20"/>
      <c r="F371" s="21" t="str">
        <f aca="false">IF(OR(B371="",E371=""),"",ROUND(IF(D371="",1,D371)*E371,2))</f>
        <v/>
      </c>
      <c r="G371" s="21" t="str">
        <f aca="false">IF(F371="","",SUMIFS($F$5:F371,$B$5:B371,"&gt;="&amp;DATE(YEAR(B371),MONTH(B371),1),$B$5:B371,"&lt;"&amp;DATE(YEAR(B371),MONTH(B371)+1,1)))</f>
        <v/>
      </c>
      <c r="H371" s="19"/>
      <c r="I371" s="22"/>
      <c r="J371" s="19"/>
      <c r="K371" s="19"/>
      <c r="L371" s="22"/>
      <c r="M371" s="19"/>
      <c r="N371" s="18"/>
      <c r="O371" s="23" t="str">
        <f aca="false">IF(I371="","",I371&amp;"#"&amp;COUNTIF($I$5:I371,I371))</f>
        <v/>
      </c>
    </row>
    <row r="372" customFormat="false" ht="15" hidden="false" customHeight="false" outlineLevel="0" collapsed="false">
      <c r="A372" s="17" t="str">
        <f aca="false">IF(F372="","",COUNT($F$5:F372))</f>
        <v/>
      </c>
      <c r="B372" s="18"/>
      <c r="C372" s="19"/>
      <c r="D372" s="19"/>
      <c r="E372" s="20"/>
      <c r="F372" s="21" t="str">
        <f aca="false">IF(OR(B372="",E372=""),"",ROUND(IF(D372="",1,D372)*E372,2))</f>
        <v/>
      </c>
      <c r="G372" s="21" t="str">
        <f aca="false">IF(F372="","",SUMIFS($F$5:F372,$B$5:B372,"&gt;="&amp;DATE(YEAR(B372),MONTH(B372),1),$B$5:B372,"&lt;"&amp;DATE(YEAR(B372),MONTH(B372)+1,1)))</f>
        <v/>
      </c>
      <c r="H372" s="19"/>
      <c r="I372" s="22"/>
      <c r="J372" s="19"/>
      <c r="K372" s="19"/>
      <c r="L372" s="22"/>
      <c r="M372" s="19"/>
      <c r="N372" s="18"/>
      <c r="O372" s="23" t="str">
        <f aca="false">IF(I372="","",I372&amp;"#"&amp;COUNTIF($I$5:I372,I372))</f>
        <v/>
      </c>
    </row>
    <row r="373" customFormat="false" ht="15" hidden="false" customHeight="false" outlineLevel="0" collapsed="false">
      <c r="A373" s="17" t="str">
        <f aca="false">IF(F373="","",COUNT($F$5:F373))</f>
        <v/>
      </c>
      <c r="B373" s="18"/>
      <c r="C373" s="19"/>
      <c r="D373" s="19"/>
      <c r="E373" s="20"/>
      <c r="F373" s="21" t="str">
        <f aca="false">IF(OR(B373="",E373=""),"",ROUND(IF(D373="",1,D373)*E373,2))</f>
        <v/>
      </c>
      <c r="G373" s="21" t="str">
        <f aca="false">IF(F373="","",SUMIFS($F$5:F373,$B$5:B373,"&gt;="&amp;DATE(YEAR(B373),MONTH(B373),1),$B$5:B373,"&lt;"&amp;DATE(YEAR(B373),MONTH(B373)+1,1)))</f>
        <v/>
      </c>
      <c r="H373" s="19"/>
      <c r="I373" s="22"/>
      <c r="J373" s="19"/>
      <c r="K373" s="19"/>
      <c r="L373" s="22"/>
      <c r="M373" s="19"/>
      <c r="N373" s="18"/>
      <c r="O373" s="23" t="str">
        <f aca="false">IF(I373="","",I373&amp;"#"&amp;COUNTIF($I$5:I373,I373))</f>
        <v/>
      </c>
    </row>
    <row r="374" customFormat="false" ht="15" hidden="false" customHeight="false" outlineLevel="0" collapsed="false">
      <c r="A374" s="17" t="str">
        <f aca="false">IF(F374="","",COUNT($F$5:F374))</f>
        <v/>
      </c>
      <c r="B374" s="18"/>
      <c r="C374" s="19"/>
      <c r="D374" s="19"/>
      <c r="E374" s="20"/>
      <c r="F374" s="21" t="str">
        <f aca="false">IF(OR(B374="",E374=""),"",ROUND(IF(D374="",1,D374)*E374,2))</f>
        <v/>
      </c>
      <c r="G374" s="21" t="str">
        <f aca="false">IF(F374="","",SUMIFS($F$5:F374,$B$5:B374,"&gt;="&amp;DATE(YEAR(B374),MONTH(B374),1),$B$5:B374,"&lt;"&amp;DATE(YEAR(B374),MONTH(B374)+1,1)))</f>
        <v/>
      </c>
      <c r="H374" s="19"/>
      <c r="I374" s="22"/>
      <c r="J374" s="19"/>
      <c r="K374" s="19"/>
      <c r="L374" s="22"/>
      <c r="M374" s="19"/>
      <c r="N374" s="18"/>
      <c r="O374" s="23" t="str">
        <f aca="false">IF(I374="","",I374&amp;"#"&amp;COUNTIF($I$5:I374,I374))</f>
        <v/>
      </c>
    </row>
    <row r="375" customFormat="false" ht="15" hidden="false" customHeight="false" outlineLevel="0" collapsed="false">
      <c r="A375" s="17" t="str">
        <f aca="false">IF(F375="","",COUNT($F$5:F375))</f>
        <v/>
      </c>
      <c r="B375" s="18"/>
      <c r="C375" s="19"/>
      <c r="D375" s="19"/>
      <c r="E375" s="20"/>
      <c r="F375" s="21" t="str">
        <f aca="false">IF(OR(B375="",E375=""),"",ROUND(IF(D375="",1,D375)*E375,2))</f>
        <v/>
      </c>
      <c r="G375" s="21" t="str">
        <f aca="false">IF(F375="","",SUMIFS($F$5:F375,$B$5:B375,"&gt;="&amp;DATE(YEAR(B375),MONTH(B375),1),$B$5:B375,"&lt;"&amp;DATE(YEAR(B375),MONTH(B375)+1,1)))</f>
        <v/>
      </c>
      <c r="H375" s="19"/>
      <c r="I375" s="22"/>
      <c r="J375" s="19"/>
      <c r="K375" s="19"/>
      <c r="L375" s="22"/>
      <c r="M375" s="19"/>
      <c r="N375" s="18"/>
      <c r="O375" s="23" t="str">
        <f aca="false">IF(I375="","",I375&amp;"#"&amp;COUNTIF($I$5:I375,I375))</f>
        <v/>
      </c>
    </row>
    <row r="376" customFormat="false" ht="15" hidden="false" customHeight="false" outlineLevel="0" collapsed="false">
      <c r="A376" s="17" t="str">
        <f aca="false">IF(F376="","",COUNT($F$5:F376))</f>
        <v/>
      </c>
      <c r="B376" s="18"/>
      <c r="C376" s="19"/>
      <c r="D376" s="19"/>
      <c r="E376" s="20"/>
      <c r="F376" s="21" t="str">
        <f aca="false">IF(OR(B376="",E376=""),"",ROUND(IF(D376="",1,D376)*E376,2))</f>
        <v/>
      </c>
      <c r="G376" s="21" t="str">
        <f aca="false">IF(F376="","",SUMIFS($F$5:F376,$B$5:B376,"&gt;="&amp;DATE(YEAR(B376),MONTH(B376),1),$B$5:B376,"&lt;"&amp;DATE(YEAR(B376),MONTH(B376)+1,1)))</f>
        <v/>
      </c>
      <c r="H376" s="19"/>
      <c r="I376" s="22"/>
      <c r="J376" s="19"/>
      <c r="K376" s="19"/>
      <c r="L376" s="22"/>
      <c r="M376" s="19"/>
      <c r="N376" s="18"/>
      <c r="O376" s="23" t="str">
        <f aca="false">IF(I376="","",I376&amp;"#"&amp;COUNTIF($I$5:I376,I376))</f>
        <v/>
      </c>
    </row>
    <row r="377" customFormat="false" ht="15" hidden="false" customHeight="false" outlineLevel="0" collapsed="false">
      <c r="A377" s="17" t="str">
        <f aca="false">IF(F377="","",COUNT($F$5:F377))</f>
        <v/>
      </c>
      <c r="B377" s="18"/>
      <c r="C377" s="19"/>
      <c r="D377" s="19"/>
      <c r="E377" s="20"/>
      <c r="F377" s="21" t="str">
        <f aca="false">IF(OR(B377="",E377=""),"",ROUND(IF(D377="",1,D377)*E377,2))</f>
        <v/>
      </c>
      <c r="G377" s="21" t="str">
        <f aca="false">IF(F377="","",SUMIFS($F$5:F377,$B$5:B377,"&gt;="&amp;DATE(YEAR(B377),MONTH(B377),1),$B$5:B377,"&lt;"&amp;DATE(YEAR(B377),MONTH(B377)+1,1)))</f>
        <v/>
      </c>
      <c r="H377" s="19"/>
      <c r="I377" s="22"/>
      <c r="J377" s="19"/>
      <c r="K377" s="19"/>
      <c r="L377" s="22"/>
      <c r="M377" s="19"/>
      <c r="N377" s="18"/>
      <c r="O377" s="23" t="str">
        <f aca="false">IF(I377="","",I377&amp;"#"&amp;COUNTIF($I$5:I377,I377))</f>
        <v/>
      </c>
    </row>
    <row r="378" customFormat="false" ht="15" hidden="false" customHeight="false" outlineLevel="0" collapsed="false">
      <c r="A378" s="17" t="str">
        <f aca="false">IF(F378="","",COUNT($F$5:F378))</f>
        <v/>
      </c>
      <c r="B378" s="18"/>
      <c r="C378" s="19"/>
      <c r="D378" s="19"/>
      <c r="E378" s="20"/>
      <c r="F378" s="21" t="str">
        <f aca="false">IF(OR(B378="",E378=""),"",ROUND(IF(D378="",1,D378)*E378,2))</f>
        <v/>
      </c>
      <c r="G378" s="21" t="str">
        <f aca="false">IF(F378="","",SUMIFS($F$5:F378,$B$5:B378,"&gt;="&amp;DATE(YEAR(B378),MONTH(B378),1),$B$5:B378,"&lt;"&amp;DATE(YEAR(B378),MONTH(B378)+1,1)))</f>
        <v/>
      </c>
      <c r="H378" s="19"/>
      <c r="I378" s="22"/>
      <c r="J378" s="19"/>
      <c r="K378" s="19"/>
      <c r="L378" s="22"/>
      <c r="M378" s="19"/>
      <c r="N378" s="18"/>
      <c r="O378" s="23" t="str">
        <f aca="false">IF(I378="","",I378&amp;"#"&amp;COUNTIF($I$5:I378,I378))</f>
        <v/>
      </c>
    </row>
    <row r="379" customFormat="false" ht="15" hidden="false" customHeight="false" outlineLevel="0" collapsed="false">
      <c r="A379" s="17" t="str">
        <f aca="false">IF(F379="","",COUNT($F$5:F379))</f>
        <v/>
      </c>
      <c r="B379" s="18"/>
      <c r="C379" s="19"/>
      <c r="D379" s="19"/>
      <c r="E379" s="20"/>
      <c r="F379" s="21" t="str">
        <f aca="false">IF(OR(B379="",E379=""),"",ROUND(IF(D379="",1,D379)*E379,2))</f>
        <v/>
      </c>
      <c r="G379" s="21" t="str">
        <f aca="false">IF(F379="","",SUMIFS($F$5:F379,$B$5:B379,"&gt;="&amp;DATE(YEAR(B379),MONTH(B379),1),$B$5:B379,"&lt;"&amp;DATE(YEAR(B379),MONTH(B379)+1,1)))</f>
        <v/>
      </c>
      <c r="H379" s="19"/>
      <c r="I379" s="22"/>
      <c r="J379" s="19"/>
      <c r="K379" s="19"/>
      <c r="L379" s="22"/>
      <c r="M379" s="19"/>
      <c r="N379" s="18"/>
      <c r="O379" s="23" t="str">
        <f aca="false">IF(I379="","",I379&amp;"#"&amp;COUNTIF($I$5:I379,I379))</f>
        <v/>
      </c>
    </row>
    <row r="380" customFormat="false" ht="15" hidden="false" customHeight="false" outlineLevel="0" collapsed="false">
      <c r="A380" s="17" t="str">
        <f aca="false">IF(F380="","",COUNT($F$5:F380))</f>
        <v/>
      </c>
      <c r="B380" s="18"/>
      <c r="C380" s="19"/>
      <c r="D380" s="19"/>
      <c r="E380" s="20"/>
      <c r="F380" s="21" t="str">
        <f aca="false">IF(OR(B380="",E380=""),"",ROUND(IF(D380="",1,D380)*E380,2))</f>
        <v/>
      </c>
      <c r="G380" s="21" t="str">
        <f aca="false">IF(F380="","",SUMIFS($F$5:F380,$B$5:B380,"&gt;="&amp;DATE(YEAR(B380),MONTH(B380),1),$B$5:B380,"&lt;"&amp;DATE(YEAR(B380),MONTH(B380)+1,1)))</f>
        <v/>
      </c>
      <c r="H380" s="19"/>
      <c r="I380" s="22"/>
      <c r="J380" s="19"/>
      <c r="K380" s="19"/>
      <c r="L380" s="22"/>
      <c r="M380" s="19"/>
      <c r="N380" s="18"/>
      <c r="O380" s="23" t="str">
        <f aca="false">IF(I380="","",I380&amp;"#"&amp;COUNTIF($I$5:I380,I380))</f>
        <v/>
      </c>
    </row>
    <row r="381" customFormat="false" ht="15" hidden="false" customHeight="false" outlineLevel="0" collapsed="false">
      <c r="A381" s="17" t="str">
        <f aca="false">IF(F381="","",COUNT($F$5:F381))</f>
        <v/>
      </c>
      <c r="B381" s="18"/>
      <c r="C381" s="19"/>
      <c r="D381" s="19"/>
      <c r="E381" s="20"/>
      <c r="F381" s="21" t="str">
        <f aca="false">IF(OR(B381="",E381=""),"",ROUND(IF(D381="",1,D381)*E381,2))</f>
        <v/>
      </c>
      <c r="G381" s="21" t="str">
        <f aca="false">IF(F381="","",SUMIFS($F$5:F381,$B$5:B381,"&gt;="&amp;DATE(YEAR(B381),MONTH(B381),1),$B$5:B381,"&lt;"&amp;DATE(YEAR(B381),MONTH(B381)+1,1)))</f>
        <v/>
      </c>
      <c r="H381" s="19"/>
      <c r="I381" s="22"/>
      <c r="J381" s="19"/>
      <c r="K381" s="19"/>
      <c r="L381" s="22"/>
      <c r="M381" s="19"/>
      <c r="N381" s="18"/>
      <c r="O381" s="23" t="str">
        <f aca="false">IF(I381="","",I381&amp;"#"&amp;COUNTIF($I$5:I381,I381))</f>
        <v/>
      </c>
    </row>
    <row r="382" customFormat="false" ht="15" hidden="false" customHeight="false" outlineLevel="0" collapsed="false">
      <c r="A382" s="17" t="str">
        <f aca="false">IF(F382="","",COUNT($F$5:F382))</f>
        <v/>
      </c>
      <c r="B382" s="18"/>
      <c r="C382" s="19"/>
      <c r="D382" s="19"/>
      <c r="E382" s="20"/>
      <c r="F382" s="21" t="str">
        <f aca="false">IF(OR(B382="",E382=""),"",ROUND(IF(D382="",1,D382)*E382,2))</f>
        <v/>
      </c>
      <c r="G382" s="21" t="str">
        <f aca="false">IF(F382="","",SUMIFS($F$5:F382,$B$5:B382,"&gt;="&amp;DATE(YEAR(B382),MONTH(B382),1),$B$5:B382,"&lt;"&amp;DATE(YEAR(B382),MONTH(B382)+1,1)))</f>
        <v/>
      </c>
      <c r="H382" s="19"/>
      <c r="I382" s="22"/>
      <c r="J382" s="19"/>
      <c r="K382" s="19"/>
      <c r="L382" s="22"/>
      <c r="M382" s="19"/>
      <c r="N382" s="18"/>
      <c r="O382" s="23" t="str">
        <f aca="false">IF(I382="","",I382&amp;"#"&amp;COUNTIF($I$5:I382,I382))</f>
        <v/>
      </c>
    </row>
    <row r="383" customFormat="false" ht="15" hidden="false" customHeight="false" outlineLevel="0" collapsed="false">
      <c r="A383" s="17" t="str">
        <f aca="false">IF(F383="","",COUNT($F$5:F383))</f>
        <v/>
      </c>
      <c r="B383" s="18"/>
      <c r="C383" s="19"/>
      <c r="D383" s="19"/>
      <c r="E383" s="20"/>
      <c r="F383" s="21" t="str">
        <f aca="false">IF(OR(B383="",E383=""),"",ROUND(IF(D383="",1,D383)*E383,2))</f>
        <v/>
      </c>
      <c r="G383" s="21" t="str">
        <f aca="false">IF(F383="","",SUMIFS($F$5:F383,$B$5:B383,"&gt;="&amp;DATE(YEAR(B383),MONTH(B383),1),$B$5:B383,"&lt;"&amp;DATE(YEAR(B383),MONTH(B383)+1,1)))</f>
        <v/>
      </c>
      <c r="H383" s="19"/>
      <c r="I383" s="22"/>
      <c r="J383" s="19"/>
      <c r="K383" s="19"/>
      <c r="L383" s="22"/>
      <c r="M383" s="19"/>
      <c r="N383" s="18"/>
      <c r="O383" s="23" t="str">
        <f aca="false">IF(I383="","",I383&amp;"#"&amp;COUNTIF($I$5:I383,I383))</f>
        <v/>
      </c>
    </row>
    <row r="384" customFormat="false" ht="15" hidden="false" customHeight="false" outlineLevel="0" collapsed="false">
      <c r="A384" s="17" t="str">
        <f aca="false">IF(F384="","",COUNT($F$5:F384))</f>
        <v/>
      </c>
      <c r="B384" s="18"/>
      <c r="C384" s="19"/>
      <c r="D384" s="19"/>
      <c r="E384" s="20"/>
      <c r="F384" s="21" t="str">
        <f aca="false">IF(OR(B384="",E384=""),"",ROUND(IF(D384="",1,D384)*E384,2))</f>
        <v/>
      </c>
      <c r="G384" s="21" t="str">
        <f aca="false">IF(F384="","",SUMIFS($F$5:F384,$B$5:B384,"&gt;="&amp;DATE(YEAR(B384),MONTH(B384),1),$B$5:B384,"&lt;"&amp;DATE(YEAR(B384),MONTH(B384)+1,1)))</f>
        <v/>
      </c>
      <c r="H384" s="19"/>
      <c r="I384" s="22"/>
      <c r="J384" s="19"/>
      <c r="K384" s="19"/>
      <c r="L384" s="22"/>
      <c r="M384" s="19"/>
      <c r="N384" s="18"/>
      <c r="O384" s="23" t="str">
        <f aca="false">IF(I384="","",I384&amp;"#"&amp;COUNTIF($I$5:I384,I384))</f>
        <v/>
      </c>
    </row>
    <row r="385" customFormat="false" ht="15" hidden="false" customHeight="false" outlineLevel="0" collapsed="false">
      <c r="A385" s="17" t="str">
        <f aca="false">IF(F385="","",COUNT($F$5:F385))</f>
        <v/>
      </c>
      <c r="B385" s="18"/>
      <c r="C385" s="19"/>
      <c r="D385" s="19"/>
      <c r="E385" s="20"/>
      <c r="F385" s="21" t="str">
        <f aca="false">IF(OR(B385="",E385=""),"",ROUND(IF(D385="",1,D385)*E385,2))</f>
        <v/>
      </c>
      <c r="G385" s="21" t="str">
        <f aca="false">IF(F385="","",SUMIFS($F$5:F385,$B$5:B385,"&gt;="&amp;DATE(YEAR(B385),MONTH(B385),1),$B$5:B385,"&lt;"&amp;DATE(YEAR(B385),MONTH(B385)+1,1)))</f>
        <v/>
      </c>
      <c r="H385" s="19"/>
      <c r="I385" s="22"/>
      <c r="J385" s="19"/>
      <c r="K385" s="19"/>
      <c r="L385" s="22"/>
      <c r="M385" s="19"/>
      <c r="N385" s="18"/>
      <c r="O385" s="23" t="str">
        <f aca="false">IF(I385="","",I385&amp;"#"&amp;COUNTIF($I$5:I385,I385))</f>
        <v/>
      </c>
    </row>
    <row r="386" customFormat="false" ht="15" hidden="false" customHeight="false" outlineLevel="0" collapsed="false">
      <c r="A386" s="17" t="str">
        <f aca="false">IF(F386="","",COUNT($F$5:F386))</f>
        <v/>
      </c>
      <c r="B386" s="18"/>
      <c r="C386" s="19"/>
      <c r="D386" s="19"/>
      <c r="E386" s="20"/>
      <c r="F386" s="21" t="str">
        <f aca="false">IF(OR(B386="",E386=""),"",ROUND(IF(D386="",1,D386)*E386,2))</f>
        <v/>
      </c>
      <c r="G386" s="21" t="str">
        <f aca="false">IF(F386="","",SUMIFS($F$5:F386,$B$5:B386,"&gt;="&amp;DATE(YEAR(B386),MONTH(B386),1),$B$5:B386,"&lt;"&amp;DATE(YEAR(B386),MONTH(B386)+1,1)))</f>
        <v/>
      </c>
      <c r="H386" s="19"/>
      <c r="I386" s="22"/>
      <c r="J386" s="19"/>
      <c r="K386" s="19"/>
      <c r="L386" s="22"/>
      <c r="M386" s="19"/>
      <c r="N386" s="18"/>
      <c r="O386" s="23" t="str">
        <f aca="false">IF(I386="","",I386&amp;"#"&amp;COUNTIF($I$5:I386,I386))</f>
        <v/>
      </c>
    </row>
    <row r="387" customFormat="false" ht="15" hidden="false" customHeight="false" outlineLevel="0" collapsed="false">
      <c r="A387" s="17" t="str">
        <f aca="false">IF(F387="","",COUNT($F$5:F387))</f>
        <v/>
      </c>
      <c r="B387" s="18"/>
      <c r="C387" s="19"/>
      <c r="D387" s="19"/>
      <c r="E387" s="20"/>
      <c r="F387" s="21" t="str">
        <f aca="false">IF(OR(B387="",E387=""),"",ROUND(IF(D387="",1,D387)*E387,2))</f>
        <v/>
      </c>
      <c r="G387" s="21" t="str">
        <f aca="false">IF(F387="","",SUMIFS($F$5:F387,$B$5:B387,"&gt;="&amp;DATE(YEAR(B387),MONTH(B387),1),$B$5:B387,"&lt;"&amp;DATE(YEAR(B387),MONTH(B387)+1,1)))</f>
        <v/>
      </c>
      <c r="H387" s="19"/>
      <c r="I387" s="22"/>
      <c r="J387" s="19"/>
      <c r="K387" s="19"/>
      <c r="L387" s="22"/>
      <c r="M387" s="19"/>
      <c r="N387" s="18"/>
      <c r="O387" s="23" t="str">
        <f aca="false">IF(I387="","",I387&amp;"#"&amp;COUNTIF($I$5:I387,I387))</f>
        <v/>
      </c>
    </row>
    <row r="388" customFormat="false" ht="15" hidden="false" customHeight="false" outlineLevel="0" collapsed="false">
      <c r="A388" s="17" t="str">
        <f aca="false">IF(F388="","",COUNT($F$5:F388))</f>
        <v/>
      </c>
      <c r="B388" s="18"/>
      <c r="C388" s="19"/>
      <c r="D388" s="19"/>
      <c r="E388" s="20"/>
      <c r="F388" s="21" t="str">
        <f aca="false">IF(OR(B388="",E388=""),"",ROUND(IF(D388="",1,D388)*E388,2))</f>
        <v/>
      </c>
      <c r="G388" s="21" t="str">
        <f aca="false">IF(F388="","",SUMIFS($F$5:F388,$B$5:B388,"&gt;="&amp;DATE(YEAR(B388),MONTH(B388),1),$B$5:B388,"&lt;"&amp;DATE(YEAR(B388),MONTH(B388)+1,1)))</f>
        <v/>
      </c>
      <c r="H388" s="19"/>
      <c r="I388" s="22"/>
      <c r="J388" s="19"/>
      <c r="K388" s="19"/>
      <c r="L388" s="22"/>
      <c r="M388" s="19"/>
      <c r="N388" s="18"/>
      <c r="O388" s="23" t="str">
        <f aca="false">IF(I388="","",I388&amp;"#"&amp;COUNTIF($I$5:I388,I388))</f>
        <v/>
      </c>
    </row>
    <row r="389" customFormat="false" ht="15" hidden="false" customHeight="false" outlineLevel="0" collapsed="false">
      <c r="A389" s="17" t="str">
        <f aca="false">IF(F389="","",COUNT($F$5:F389))</f>
        <v/>
      </c>
      <c r="B389" s="18"/>
      <c r="C389" s="19"/>
      <c r="D389" s="19"/>
      <c r="E389" s="20"/>
      <c r="F389" s="21" t="str">
        <f aca="false">IF(OR(B389="",E389=""),"",ROUND(IF(D389="",1,D389)*E389,2))</f>
        <v/>
      </c>
      <c r="G389" s="21" t="str">
        <f aca="false">IF(F389="","",SUMIFS($F$5:F389,$B$5:B389,"&gt;="&amp;DATE(YEAR(B389),MONTH(B389),1),$B$5:B389,"&lt;"&amp;DATE(YEAR(B389),MONTH(B389)+1,1)))</f>
        <v/>
      </c>
      <c r="H389" s="19"/>
      <c r="I389" s="22"/>
      <c r="J389" s="19"/>
      <c r="K389" s="19"/>
      <c r="L389" s="22"/>
      <c r="M389" s="19"/>
      <c r="N389" s="18"/>
      <c r="O389" s="23" t="str">
        <f aca="false">IF(I389="","",I389&amp;"#"&amp;COUNTIF($I$5:I389,I389))</f>
        <v/>
      </c>
    </row>
    <row r="390" customFormat="false" ht="15" hidden="false" customHeight="false" outlineLevel="0" collapsed="false">
      <c r="A390" s="17" t="str">
        <f aca="false">IF(F390="","",COUNT($F$5:F390))</f>
        <v/>
      </c>
      <c r="B390" s="18"/>
      <c r="C390" s="19"/>
      <c r="D390" s="19"/>
      <c r="E390" s="20"/>
      <c r="F390" s="21" t="str">
        <f aca="false">IF(OR(B390="",E390=""),"",ROUND(IF(D390="",1,D390)*E390,2))</f>
        <v/>
      </c>
      <c r="G390" s="21" t="str">
        <f aca="false">IF(F390="","",SUMIFS($F$5:F390,$B$5:B390,"&gt;="&amp;DATE(YEAR(B390),MONTH(B390),1),$B$5:B390,"&lt;"&amp;DATE(YEAR(B390),MONTH(B390)+1,1)))</f>
        <v/>
      </c>
      <c r="H390" s="19"/>
      <c r="I390" s="22"/>
      <c r="J390" s="19"/>
      <c r="K390" s="19"/>
      <c r="L390" s="22"/>
      <c r="M390" s="19"/>
      <c r="N390" s="18"/>
      <c r="O390" s="23" t="str">
        <f aca="false">IF(I390="","",I390&amp;"#"&amp;COUNTIF($I$5:I390,I390))</f>
        <v/>
      </c>
    </row>
    <row r="391" customFormat="false" ht="15" hidden="false" customHeight="false" outlineLevel="0" collapsed="false">
      <c r="A391" s="17" t="str">
        <f aca="false">IF(F391="","",COUNT($F$5:F391))</f>
        <v/>
      </c>
      <c r="B391" s="18"/>
      <c r="C391" s="19"/>
      <c r="D391" s="19"/>
      <c r="E391" s="20"/>
      <c r="F391" s="21" t="str">
        <f aca="false">IF(OR(B391="",E391=""),"",ROUND(IF(D391="",1,D391)*E391,2))</f>
        <v/>
      </c>
      <c r="G391" s="21" t="str">
        <f aca="false">IF(F391="","",SUMIFS($F$5:F391,$B$5:B391,"&gt;="&amp;DATE(YEAR(B391),MONTH(B391),1),$B$5:B391,"&lt;"&amp;DATE(YEAR(B391),MONTH(B391)+1,1)))</f>
        <v/>
      </c>
      <c r="H391" s="19"/>
      <c r="I391" s="22"/>
      <c r="J391" s="19"/>
      <c r="K391" s="19"/>
      <c r="L391" s="22"/>
      <c r="M391" s="19"/>
      <c r="N391" s="18"/>
      <c r="O391" s="23" t="str">
        <f aca="false">IF(I391="","",I391&amp;"#"&amp;COUNTIF($I$5:I391,I391))</f>
        <v/>
      </c>
    </row>
    <row r="392" customFormat="false" ht="15" hidden="false" customHeight="false" outlineLevel="0" collapsed="false">
      <c r="A392" s="17" t="str">
        <f aca="false">IF(F392="","",COUNT($F$5:F392))</f>
        <v/>
      </c>
      <c r="B392" s="18"/>
      <c r="C392" s="19"/>
      <c r="D392" s="19"/>
      <c r="E392" s="20"/>
      <c r="F392" s="21" t="str">
        <f aca="false">IF(OR(B392="",E392=""),"",ROUND(IF(D392="",1,D392)*E392,2))</f>
        <v/>
      </c>
      <c r="G392" s="21" t="str">
        <f aca="false">IF(F392="","",SUMIFS($F$5:F392,$B$5:B392,"&gt;="&amp;DATE(YEAR(B392),MONTH(B392),1),$B$5:B392,"&lt;"&amp;DATE(YEAR(B392),MONTH(B392)+1,1)))</f>
        <v/>
      </c>
      <c r="H392" s="19"/>
      <c r="I392" s="22"/>
      <c r="J392" s="19"/>
      <c r="K392" s="19"/>
      <c r="L392" s="22"/>
      <c r="M392" s="19"/>
      <c r="N392" s="18"/>
      <c r="O392" s="23" t="str">
        <f aca="false">IF(I392="","",I392&amp;"#"&amp;COUNTIF($I$5:I392,I392))</f>
        <v/>
      </c>
    </row>
    <row r="393" customFormat="false" ht="15" hidden="false" customHeight="false" outlineLevel="0" collapsed="false">
      <c r="A393" s="17" t="str">
        <f aca="false">IF(F393="","",COUNT($F$5:F393))</f>
        <v/>
      </c>
      <c r="B393" s="18"/>
      <c r="C393" s="19"/>
      <c r="D393" s="19"/>
      <c r="E393" s="20"/>
      <c r="F393" s="21" t="str">
        <f aca="false">IF(OR(B393="",E393=""),"",ROUND(IF(D393="",1,D393)*E393,2))</f>
        <v/>
      </c>
      <c r="G393" s="21" t="str">
        <f aca="false">IF(F393="","",SUMIFS($F$5:F393,$B$5:B393,"&gt;="&amp;DATE(YEAR(B393),MONTH(B393),1),$B$5:B393,"&lt;"&amp;DATE(YEAR(B393),MONTH(B393)+1,1)))</f>
        <v/>
      </c>
      <c r="H393" s="19"/>
      <c r="I393" s="22"/>
      <c r="J393" s="19"/>
      <c r="K393" s="19"/>
      <c r="L393" s="22"/>
      <c r="M393" s="19"/>
      <c r="N393" s="18"/>
      <c r="O393" s="23" t="str">
        <f aca="false">IF(I393="","",I393&amp;"#"&amp;COUNTIF($I$5:I393,I393))</f>
        <v/>
      </c>
    </row>
    <row r="394" customFormat="false" ht="15" hidden="false" customHeight="false" outlineLevel="0" collapsed="false">
      <c r="A394" s="17" t="str">
        <f aca="false">IF(F394="","",COUNT($F$5:F394))</f>
        <v/>
      </c>
      <c r="B394" s="18"/>
      <c r="C394" s="19"/>
      <c r="D394" s="19"/>
      <c r="E394" s="20"/>
      <c r="F394" s="21" t="str">
        <f aca="false">IF(OR(B394="",E394=""),"",ROUND(IF(D394="",1,D394)*E394,2))</f>
        <v/>
      </c>
      <c r="G394" s="21" t="str">
        <f aca="false">IF(F394="","",SUMIFS($F$5:F394,$B$5:B394,"&gt;="&amp;DATE(YEAR(B394),MONTH(B394),1),$B$5:B394,"&lt;"&amp;DATE(YEAR(B394),MONTH(B394)+1,1)))</f>
        <v/>
      </c>
      <c r="H394" s="19"/>
      <c r="I394" s="22"/>
      <c r="J394" s="19"/>
      <c r="K394" s="19"/>
      <c r="L394" s="22"/>
      <c r="M394" s="19"/>
      <c r="N394" s="18"/>
      <c r="O394" s="23" t="str">
        <f aca="false">IF(I394="","",I394&amp;"#"&amp;COUNTIF($I$5:I394,I394))</f>
        <v/>
      </c>
    </row>
    <row r="395" customFormat="false" ht="15" hidden="false" customHeight="false" outlineLevel="0" collapsed="false">
      <c r="A395" s="17" t="str">
        <f aca="false">IF(F395="","",COUNT($F$5:F395))</f>
        <v/>
      </c>
      <c r="B395" s="18"/>
      <c r="C395" s="19"/>
      <c r="D395" s="19"/>
      <c r="E395" s="20"/>
      <c r="F395" s="21" t="str">
        <f aca="false">IF(OR(B395="",E395=""),"",ROUND(IF(D395="",1,D395)*E395,2))</f>
        <v/>
      </c>
      <c r="G395" s="21" t="str">
        <f aca="false">IF(F395="","",SUMIFS($F$5:F395,$B$5:B395,"&gt;="&amp;DATE(YEAR(B395),MONTH(B395),1),$B$5:B395,"&lt;"&amp;DATE(YEAR(B395),MONTH(B395)+1,1)))</f>
        <v/>
      </c>
      <c r="H395" s="19"/>
      <c r="I395" s="22"/>
      <c r="J395" s="19"/>
      <c r="K395" s="19"/>
      <c r="L395" s="22"/>
      <c r="M395" s="19"/>
      <c r="N395" s="18"/>
      <c r="O395" s="23" t="str">
        <f aca="false">IF(I395="","",I395&amp;"#"&amp;COUNTIF($I$5:I395,I395))</f>
        <v/>
      </c>
    </row>
    <row r="396" customFormat="false" ht="15" hidden="false" customHeight="false" outlineLevel="0" collapsed="false">
      <c r="A396" s="17" t="str">
        <f aca="false">IF(F396="","",COUNT($F$5:F396))</f>
        <v/>
      </c>
      <c r="B396" s="18"/>
      <c r="C396" s="19"/>
      <c r="D396" s="19"/>
      <c r="E396" s="20"/>
      <c r="F396" s="21" t="str">
        <f aca="false">IF(OR(B396="",E396=""),"",ROUND(IF(D396="",1,D396)*E396,2))</f>
        <v/>
      </c>
      <c r="G396" s="21" t="str">
        <f aca="false">IF(F396="","",SUMIFS($F$5:F396,$B$5:B396,"&gt;="&amp;DATE(YEAR(B396),MONTH(B396),1),$B$5:B396,"&lt;"&amp;DATE(YEAR(B396),MONTH(B396)+1,1)))</f>
        <v/>
      </c>
      <c r="H396" s="19"/>
      <c r="I396" s="22"/>
      <c r="J396" s="19"/>
      <c r="K396" s="19"/>
      <c r="L396" s="22"/>
      <c r="M396" s="19"/>
      <c r="N396" s="18"/>
      <c r="O396" s="23" t="str">
        <f aca="false">IF(I396="","",I396&amp;"#"&amp;COUNTIF($I$5:I396,I396))</f>
        <v/>
      </c>
    </row>
    <row r="397" customFormat="false" ht="15" hidden="false" customHeight="false" outlineLevel="0" collapsed="false">
      <c r="A397" s="17" t="str">
        <f aca="false">IF(F397="","",COUNT($F$5:F397))</f>
        <v/>
      </c>
      <c r="B397" s="18"/>
      <c r="C397" s="19"/>
      <c r="D397" s="19"/>
      <c r="E397" s="20"/>
      <c r="F397" s="21" t="str">
        <f aca="false">IF(OR(B397="",E397=""),"",ROUND(IF(D397="",1,D397)*E397,2))</f>
        <v/>
      </c>
      <c r="G397" s="21" t="str">
        <f aca="false">IF(F397="","",SUMIFS($F$5:F397,$B$5:B397,"&gt;="&amp;DATE(YEAR(B397),MONTH(B397),1),$B$5:B397,"&lt;"&amp;DATE(YEAR(B397),MONTH(B397)+1,1)))</f>
        <v/>
      </c>
      <c r="H397" s="19"/>
      <c r="I397" s="22"/>
      <c r="J397" s="19"/>
      <c r="K397" s="19"/>
      <c r="L397" s="22"/>
      <c r="M397" s="19"/>
      <c r="N397" s="18"/>
      <c r="O397" s="23" t="str">
        <f aca="false">IF(I397="","",I397&amp;"#"&amp;COUNTIF($I$5:I397,I397))</f>
        <v/>
      </c>
    </row>
    <row r="398" customFormat="false" ht="15" hidden="false" customHeight="false" outlineLevel="0" collapsed="false">
      <c r="A398" s="17" t="str">
        <f aca="false">IF(F398="","",COUNT($F$5:F398))</f>
        <v/>
      </c>
      <c r="B398" s="18"/>
      <c r="C398" s="19"/>
      <c r="D398" s="19"/>
      <c r="E398" s="20"/>
      <c r="F398" s="21" t="str">
        <f aca="false">IF(OR(B398="",E398=""),"",ROUND(IF(D398="",1,D398)*E398,2))</f>
        <v/>
      </c>
      <c r="G398" s="21" t="str">
        <f aca="false">IF(F398="","",SUMIFS($F$5:F398,$B$5:B398,"&gt;="&amp;DATE(YEAR(B398),MONTH(B398),1),$B$5:B398,"&lt;"&amp;DATE(YEAR(B398),MONTH(B398)+1,1)))</f>
        <v/>
      </c>
      <c r="H398" s="19"/>
      <c r="I398" s="22"/>
      <c r="J398" s="19"/>
      <c r="K398" s="19"/>
      <c r="L398" s="22"/>
      <c r="M398" s="19"/>
      <c r="N398" s="18"/>
      <c r="O398" s="23" t="str">
        <f aca="false">IF(I398="","",I398&amp;"#"&amp;COUNTIF($I$5:I398,I398))</f>
        <v/>
      </c>
    </row>
    <row r="399" customFormat="false" ht="15" hidden="false" customHeight="false" outlineLevel="0" collapsed="false">
      <c r="A399" s="17" t="str">
        <f aca="false">IF(F399="","",COUNT($F$5:F399))</f>
        <v/>
      </c>
      <c r="B399" s="18"/>
      <c r="C399" s="19"/>
      <c r="D399" s="19"/>
      <c r="E399" s="20"/>
      <c r="F399" s="21" t="str">
        <f aca="false">IF(OR(B399="",E399=""),"",ROUND(IF(D399="",1,D399)*E399,2))</f>
        <v/>
      </c>
      <c r="G399" s="21" t="str">
        <f aca="false">IF(F399="","",SUMIFS($F$5:F399,$B$5:B399,"&gt;="&amp;DATE(YEAR(B399),MONTH(B399),1),$B$5:B399,"&lt;"&amp;DATE(YEAR(B399),MONTH(B399)+1,1)))</f>
        <v/>
      </c>
      <c r="H399" s="19"/>
      <c r="I399" s="22"/>
      <c r="J399" s="19"/>
      <c r="K399" s="19"/>
      <c r="L399" s="22"/>
      <c r="M399" s="19"/>
      <c r="N399" s="18"/>
      <c r="O399" s="23" t="str">
        <f aca="false">IF(I399="","",I399&amp;"#"&amp;COUNTIF($I$5:I399,I399))</f>
        <v/>
      </c>
    </row>
    <row r="400" customFormat="false" ht="15" hidden="false" customHeight="false" outlineLevel="0" collapsed="false">
      <c r="A400" s="17" t="str">
        <f aca="false">IF(F400="","",COUNT($F$5:F400))</f>
        <v/>
      </c>
      <c r="B400" s="18"/>
      <c r="C400" s="19"/>
      <c r="D400" s="19"/>
      <c r="E400" s="20"/>
      <c r="F400" s="21" t="str">
        <f aca="false">IF(OR(B400="",E400=""),"",ROUND(IF(D400="",1,D400)*E400,2))</f>
        <v/>
      </c>
      <c r="G400" s="21" t="str">
        <f aca="false">IF(F400="","",SUMIFS($F$5:F400,$B$5:B400,"&gt;="&amp;DATE(YEAR(B400),MONTH(B400),1),$B$5:B400,"&lt;"&amp;DATE(YEAR(B400),MONTH(B400)+1,1)))</f>
        <v/>
      </c>
      <c r="H400" s="19"/>
      <c r="I400" s="22"/>
      <c r="J400" s="19"/>
      <c r="K400" s="19"/>
      <c r="L400" s="22"/>
      <c r="M400" s="19"/>
      <c r="N400" s="18"/>
      <c r="O400" s="23" t="str">
        <f aca="false">IF(I400="","",I400&amp;"#"&amp;COUNTIF($I$5:I400,I400))</f>
        <v/>
      </c>
    </row>
    <row r="401" customFormat="false" ht="15" hidden="false" customHeight="false" outlineLevel="0" collapsed="false">
      <c r="A401" s="17" t="str">
        <f aca="false">IF(F401="","",COUNT($F$5:F401))</f>
        <v/>
      </c>
      <c r="B401" s="18"/>
      <c r="C401" s="19"/>
      <c r="D401" s="19"/>
      <c r="E401" s="20"/>
      <c r="F401" s="21" t="str">
        <f aca="false">IF(OR(B401="",E401=""),"",ROUND(IF(D401="",1,D401)*E401,2))</f>
        <v/>
      </c>
      <c r="G401" s="21" t="str">
        <f aca="false">IF(F401="","",SUMIFS($F$5:F401,$B$5:B401,"&gt;="&amp;DATE(YEAR(B401),MONTH(B401),1),$B$5:B401,"&lt;"&amp;DATE(YEAR(B401),MONTH(B401)+1,1)))</f>
        <v/>
      </c>
      <c r="H401" s="19"/>
      <c r="I401" s="22"/>
      <c r="J401" s="19"/>
      <c r="K401" s="19"/>
      <c r="L401" s="22"/>
      <c r="M401" s="19"/>
      <c r="N401" s="18"/>
      <c r="O401" s="23" t="str">
        <f aca="false">IF(I401="","",I401&amp;"#"&amp;COUNTIF($I$5:I401,I401))</f>
        <v/>
      </c>
    </row>
    <row r="402" customFormat="false" ht="15" hidden="false" customHeight="false" outlineLevel="0" collapsed="false">
      <c r="A402" s="17" t="str">
        <f aca="false">IF(F402="","",COUNT($F$5:F402))</f>
        <v/>
      </c>
      <c r="B402" s="18"/>
      <c r="C402" s="19"/>
      <c r="D402" s="19"/>
      <c r="E402" s="20"/>
      <c r="F402" s="21" t="str">
        <f aca="false">IF(OR(B402="",E402=""),"",ROUND(IF(D402="",1,D402)*E402,2))</f>
        <v/>
      </c>
      <c r="G402" s="21" t="str">
        <f aca="false">IF(F402="","",SUMIFS($F$5:F402,$B$5:B402,"&gt;="&amp;DATE(YEAR(B402),MONTH(B402),1),$B$5:B402,"&lt;"&amp;DATE(YEAR(B402),MONTH(B402)+1,1)))</f>
        <v/>
      </c>
      <c r="H402" s="19"/>
      <c r="I402" s="22"/>
      <c r="J402" s="19"/>
      <c r="K402" s="19"/>
      <c r="L402" s="22"/>
      <c r="M402" s="19"/>
      <c r="N402" s="18"/>
      <c r="O402" s="23" t="str">
        <f aca="false">IF(I402="","",I402&amp;"#"&amp;COUNTIF($I$5:I402,I402))</f>
        <v/>
      </c>
    </row>
    <row r="403" customFormat="false" ht="15" hidden="false" customHeight="false" outlineLevel="0" collapsed="false">
      <c r="A403" s="17" t="str">
        <f aca="false">IF(F403="","",COUNT($F$5:F403))</f>
        <v/>
      </c>
      <c r="B403" s="18"/>
      <c r="C403" s="19"/>
      <c r="D403" s="19"/>
      <c r="E403" s="20"/>
      <c r="F403" s="21" t="str">
        <f aca="false">IF(OR(B403="",E403=""),"",ROUND(IF(D403="",1,D403)*E403,2))</f>
        <v/>
      </c>
      <c r="G403" s="21" t="str">
        <f aca="false">IF(F403="","",SUMIFS($F$5:F403,$B$5:B403,"&gt;="&amp;DATE(YEAR(B403),MONTH(B403),1),$B$5:B403,"&lt;"&amp;DATE(YEAR(B403),MONTH(B403)+1,1)))</f>
        <v/>
      </c>
      <c r="H403" s="19"/>
      <c r="I403" s="22"/>
      <c r="J403" s="19"/>
      <c r="K403" s="19"/>
      <c r="L403" s="22"/>
      <c r="M403" s="19"/>
      <c r="N403" s="18"/>
      <c r="O403" s="23" t="str">
        <f aca="false">IF(I403="","",I403&amp;"#"&amp;COUNTIF($I$5:I403,I403))</f>
        <v/>
      </c>
    </row>
    <row r="404" customFormat="false" ht="15" hidden="false" customHeight="false" outlineLevel="0" collapsed="false">
      <c r="A404" s="17" t="str">
        <f aca="false">IF(F404="","",COUNT($F$5:F404))</f>
        <v/>
      </c>
      <c r="B404" s="18"/>
      <c r="C404" s="19"/>
      <c r="D404" s="19"/>
      <c r="E404" s="20"/>
      <c r="F404" s="21" t="str">
        <f aca="false">IF(OR(B404="",E404=""),"",ROUND(IF(D404="",1,D404)*E404,2))</f>
        <v/>
      </c>
      <c r="G404" s="21" t="str">
        <f aca="false">IF(F404="","",SUMIFS($F$5:F404,$B$5:B404,"&gt;="&amp;DATE(YEAR(B404),MONTH(B404),1),$B$5:B404,"&lt;"&amp;DATE(YEAR(B404),MONTH(B404)+1,1)))</f>
        <v/>
      </c>
      <c r="H404" s="19"/>
      <c r="I404" s="22"/>
      <c r="J404" s="19"/>
      <c r="K404" s="19"/>
      <c r="L404" s="22"/>
      <c r="M404" s="19"/>
      <c r="N404" s="18"/>
      <c r="O404" s="23" t="str">
        <f aca="false">IF(I404="","",I404&amp;"#"&amp;COUNTIF($I$5:I404,I404))</f>
        <v/>
      </c>
    </row>
    <row r="405" customFormat="false" ht="15" hidden="false" customHeight="false" outlineLevel="0" collapsed="false">
      <c r="A405" s="17" t="str">
        <f aca="false">IF(F405="","",COUNT($F$5:F405))</f>
        <v/>
      </c>
      <c r="B405" s="18"/>
      <c r="C405" s="19"/>
      <c r="D405" s="19"/>
      <c r="E405" s="20"/>
      <c r="F405" s="21" t="str">
        <f aca="false">IF(OR(B405="",E405=""),"",ROUND(IF(D405="",1,D405)*E405,2))</f>
        <v/>
      </c>
      <c r="G405" s="21" t="str">
        <f aca="false">IF(F405="","",SUMIFS($F$5:F405,$B$5:B405,"&gt;="&amp;DATE(YEAR(B405),MONTH(B405),1),$B$5:B405,"&lt;"&amp;DATE(YEAR(B405),MONTH(B405)+1,1)))</f>
        <v/>
      </c>
      <c r="H405" s="19"/>
      <c r="I405" s="22"/>
      <c r="J405" s="19"/>
      <c r="K405" s="19"/>
      <c r="L405" s="22"/>
      <c r="M405" s="19"/>
      <c r="N405" s="18"/>
      <c r="O405" s="23" t="str">
        <f aca="false">IF(I405="","",I405&amp;"#"&amp;COUNTIF($I$5:I405,I405))</f>
        <v/>
      </c>
    </row>
    <row r="406" customFormat="false" ht="15" hidden="false" customHeight="false" outlineLevel="0" collapsed="false">
      <c r="A406" s="17" t="str">
        <f aca="false">IF(F406="","",COUNT($F$5:F406))</f>
        <v/>
      </c>
      <c r="B406" s="18"/>
      <c r="C406" s="19"/>
      <c r="D406" s="19"/>
      <c r="E406" s="20"/>
      <c r="F406" s="21" t="str">
        <f aca="false">IF(OR(B406="",E406=""),"",ROUND(IF(D406="",1,D406)*E406,2))</f>
        <v/>
      </c>
      <c r="G406" s="21" t="str">
        <f aca="false">IF(F406="","",SUMIFS($F$5:F406,$B$5:B406,"&gt;="&amp;DATE(YEAR(B406),MONTH(B406),1),$B$5:B406,"&lt;"&amp;DATE(YEAR(B406),MONTH(B406)+1,1)))</f>
        <v/>
      </c>
      <c r="H406" s="19"/>
      <c r="I406" s="22"/>
      <c r="J406" s="19"/>
      <c r="K406" s="19"/>
      <c r="L406" s="22"/>
      <c r="M406" s="19"/>
      <c r="N406" s="18"/>
      <c r="O406" s="23" t="str">
        <f aca="false">IF(I406="","",I406&amp;"#"&amp;COUNTIF($I$5:I406,I406))</f>
        <v/>
      </c>
    </row>
    <row r="407" customFormat="false" ht="15" hidden="false" customHeight="false" outlineLevel="0" collapsed="false">
      <c r="A407" s="17" t="str">
        <f aca="false">IF(F407="","",COUNT($F$5:F407))</f>
        <v/>
      </c>
      <c r="B407" s="18"/>
      <c r="C407" s="19"/>
      <c r="D407" s="19"/>
      <c r="E407" s="20"/>
      <c r="F407" s="21" t="str">
        <f aca="false">IF(OR(B407="",E407=""),"",ROUND(IF(D407="",1,D407)*E407,2))</f>
        <v/>
      </c>
      <c r="G407" s="21" t="str">
        <f aca="false">IF(F407="","",SUMIFS($F$5:F407,$B$5:B407,"&gt;="&amp;DATE(YEAR(B407),MONTH(B407),1),$B$5:B407,"&lt;"&amp;DATE(YEAR(B407),MONTH(B407)+1,1)))</f>
        <v/>
      </c>
      <c r="H407" s="19"/>
      <c r="I407" s="22"/>
      <c r="J407" s="19"/>
      <c r="K407" s="19"/>
      <c r="L407" s="22"/>
      <c r="M407" s="19"/>
      <c r="N407" s="18"/>
      <c r="O407" s="23" t="str">
        <f aca="false">IF(I407="","",I407&amp;"#"&amp;COUNTIF($I$5:I407,I407))</f>
        <v/>
      </c>
    </row>
    <row r="408" customFormat="false" ht="15" hidden="false" customHeight="false" outlineLevel="0" collapsed="false">
      <c r="A408" s="17" t="str">
        <f aca="false">IF(F408="","",COUNT($F$5:F408))</f>
        <v/>
      </c>
      <c r="B408" s="18"/>
      <c r="C408" s="19"/>
      <c r="D408" s="19"/>
      <c r="E408" s="20"/>
      <c r="F408" s="21" t="str">
        <f aca="false">IF(OR(B408="",E408=""),"",ROUND(IF(D408="",1,D408)*E408,2))</f>
        <v/>
      </c>
      <c r="G408" s="21" t="str">
        <f aca="false">IF(F408="","",SUMIFS($F$5:F408,$B$5:B408,"&gt;="&amp;DATE(YEAR(B408),MONTH(B408),1),$B$5:B408,"&lt;"&amp;DATE(YEAR(B408),MONTH(B408)+1,1)))</f>
        <v/>
      </c>
      <c r="H408" s="19"/>
      <c r="I408" s="22"/>
      <c r="J408" s="19"/>
      <c r="K408" s="19"/>
      <c r="L408" s="22"/>
      <c r="M408" s="19"/>
      <c r="N408" s="18"/>
      <c r="O408" s="23" t="str">
        <f aca="false">IF(I408="","",I408&amp;"#"&amp;COUNTIF($I$5:I408,I408))</f>
        <v/>
      </c>
    </row>
    <row r="409" customFormat="false" ht="15" hidden="false" customHeight="false" outlineLevel="0" collapsed="false">
      <c r="A409" s="17" t="str">
        <f aca="false">IF(F409="","",COUNT($F$5:F409))</f>
        <v/>
      </c>
      <c r="B409" s="18"/>
      <c r="C409" s="19"/>
      <c r="D409" s="19"/>
      <c r="E409" s="20"/>
      <c r="F409" s="21" t="str">
        <f aca="false">IF(OR(B409="",E409=""),"",ROUND(IF(D409="",1,D409)*E409,2))</f>
        <v/>
      </c>
      <c r="G409" s="21" t="str">
        <f aca="false">IF(F409="","",SUMIFS($F$5:F409,$B$5:B409,"&gt;="&amp;DATE(YEAR(B409),MONTH(B409),1),$B$5:B409,"&lt;"&amp;DATE(YEAR(B409),MONTH(B409)+1,1)))</f>
        <v/>
      </c>
      <c r="H409" s="19"/>
      <c r="I409" s="22"/>
      <c r="J409" s="19"/>
      <c r="K409" s="19"/>
      <c r="L409" s="22"/>
      <c r="M409" s="19"/>
      <c r="N409" s="18"/>
      <c r="O409" s="23" t="str">
        <f aca="false">IF(I409="","",I409&amp;"#"&amp;COUNTIF($I$5:I409,I409))</f>
        <v/>
      </c>
    </row>
    <row r="410" customFormat="false" ht="15" hidden="false" customHeight="false" outlineLevel="0" collapsed="false">
      <c r="A410" s="17" t="str">
        <f aca="false">IF(F410="","",COUNT($F$5:F410))</f>
        <v/>
      </c>
      <c r="B410" s="18"/>
      <c r="C410" s="19"/>
      <c r="D410" s="19"/>
      <c r="E410" s="20"/>
      <c r="F410" s="21" t="str">
        <f aca="false">IF(OR(B410="",E410=""),"",ROUND(IF(D410="",1,D410)*E410,2))</f>
        <v/>
      </c>
      <c r="G410" s="21" t="str">
        <f aca="false">IF(F410="","",SUMIFS($F$5:F410,$B$5:B410,"&gt;="&amp;DATE(YEAR(B410),MONTH(B410),1),$B$5:B410,"&lt;"&amp;DATE(YEAR(B410),MONTH(B410)+1,1)))</f>
        <v/>
      </c>
      <c r="H410" s="19"/>
      <c r="I410" s="22"/>
      <c r="J410" s="19"/>
      <c r="K410" s="19"/>
      <c r="L410" s="22"/>
      <c r="M410" s="19"/>
      <c r="N410" s="18"/>
      <c r="O410" s="23" t="str">
        <f aca="false">IF(I410="","",I410&amp;"#"&amp;COUNTIF($I$5:I410,I410))</f>
        <v/>
      </c>
    </row>
    <row r="411" customFormat="false" ht="15" hidden="false" customHeight="false" outlineLevel="0" collapsed="false">
      <c r="A411" s="17" t="str">
        <f aca="false">IF(F411="","",COUNT($F$5:F411))</f>
        <v/>
      </c>
      <c r="B411" s="18"/>
      <c r="C411" s="19"/>
      <c r="D411" s="19"/>
      <c r="E411" s="20"/>
      <c r="F411" s="21" t="str">
        <f aca="false">IF(OR(B411="",E411=""),"",ROUND(IF(D411="",1,D411)*E411,2))</f>
        <v/>
      </c>
      <c r="G411" s="21" t="str">
        <f aca="false">IF(F411="","",SUMIFS($F$5:F411,$B$5:B411,"&gt;="&amp;DATE(YEAR(B411),MONTH(B411),1),$B$5:B411,"&lt;"&amp;DATE(YEAR(B411),MONTH(B411)+1,1)))</f>
        <v/>
      </c>
      <c r="H411" s="19"/>
      <c r="I411" s="22"/>
      <c r="J411" s="19"/>
      <c r="K411" s="19"/>
      <c r="L411" s="22"/>
      <c r="M411" s="19"/>
      <c r="N411" s="18"/>
      <c r="O411" s="23" t="str">
        <f aca="false">IF(I411="","",I411&amp;"#"&amp;COUNTIF($I$5:I411,I411))</f>
        <v/>
      </c>
    </row>
    <row r="412" customFormat="false" ht="15" hidden="false" customHeight="false" outlineLevel="0" collapsed="false">
      <c r="A412" s="17" t="str">
        <f aca="false">IF(F412="","",COUNT($F$5:F412))</f>
        <v/>
      </c>
      <c r="B412" s="18"/>
      <c r="C412" s="19"/>
      <c r="D412" s="19"/>
      <c r="E412" s="20"/>
      <c r="F412" s="21" t="str">
        <f aca="false">IF(OR(B412="",E412=""),"",ROUND(IF(D412="",1,D412)*E412,2))</f>
        <v/>
      </c>
      <c r="G412" s="21" t="str">
        <f aca="false">IF(F412="","",SUMIFS($F$5:F412,$B$5:B412,"&gt;="&amp;DATE(YEAR(B412),MONTH(B412),1),$B$5:B412,"&lt;"&amp;DATE(YEAR(B412),MONTH(B412)+1,1)))</f>
        <v/>
      </c>
      <c r="H412" s="19"/>
      <c r="I412" s="22"/>
      <c r="J412" s="19"/>
      <c r="K412" s="19"/>
      <c r="L412" s="22"/>
      <c r="M412" s="19"/>
      <c r="N412" s="18"/>
      <c r="O412" s="23" t="str">
        <f aca="false">IF(I412="","",I412&amp;"#"&amp;COUNTIF($I$5:I412,I412))</f>
        <v/>
      </c>
    </row>
    <row r="413" customFormat="false" ht="15" hidden="false" customHeight="false" outlineLevel="0" collapsed="false">
      <c r="A413" s="17" t="str">
        <f aca="false">IF(F413="","",COUNT($F$5:F413))</f>
        <v/>
      </c>
      <c r="B413" s="18"/>
      <c r="C413" s="19"/>
      <c r="D413" s="19"/>
      <c r="E413" s="20"/>
      <c r="F413" s="21" t="str">
        <f aca="false">IF(OR(B413="",E413=""),"",ROUND(IF(D413="",1,D413)*E413,2))</f>
        <v/>
      </c>
      <c r="G413" s="21" t="str">
        <f aca="false">IF(F413="","",SUMIFS($F$5:F413,$B$5:B413,"&gt;="&amp;DATE(YEAR(B413),MONTH(B413),1),$B$5:B413,"&lt;"&amp;DATE(YEAR(B413),MONTH(B413)+1,1)))</f>
        <v/>
      </c>
      <c r="H413" s="19"/>
      <c r="I413" s="22"/>
      <c r="J413" s="19"/>
      <c r="K413" s="19"/>
      <c r="L413" s="22"/>
      <c r="M413" s="19"/>
      <c r="N413" s="18"/>
      <c r="O413" s="23" t="str">
        <f aca="false">IF(I413="","",I413&amp;"#"&amp;COUNTIF($I$5:I413,I413))</f>
        <v/>
      </c>
    </row>
    <row r="414" customFormat="false" ht="15" hidden="false" customHeight="false" outlineLevel="0" collapsed="false">
      <c r="A414" s="17" t="str">
        <f aca="false">IF(F414="","",COUNT($F$5:F414))</f>
        <v/>
      </c>
      <c r="B414" s="18"/>
      <c r="C414" s="19"/>
      <c r="D414" s="19"/>
      <c r="E414" s="20"/>
      <c r="F414" s="21" t="str">
        <f aca="false">IF(OR(B414="",E414=""),"",ROUND(IF(D414="",1,D414)*E414,2))</f>
        <v/>
      </c>
      <c r="G414" s="21" t="str">
        <f aca="false">IF(F414="","",SUMIFS($F$5:F414,$B$5:B414,"&gt;="&amp;DATE(YEAR(B414),MONTH(B414),1),$B$5:B414,"&lt;"&amp;DATE(YEAR(B414),MONTH(B414)+1,1)))</f>
        <v/>
      </c>
      <c r="H414" s="19"/>
      <c r="I414" s="22"/>
      <c r="J414" s="19"/>
      <c r="K414" s="19"/>
      <c r="L414" s="22"/>
      <c r="M414" s="19"/>
      <c r="N414" s="18"/>
      <c r="O414" s="23" t="str">
        <f aca="false">IF(I414="","",I414&amp;"#"&amp;COUNTIF($I$5:I414,I414))</f>
        <v/>
      </c>
    </row>
    <row r="415" customFormat="false" ht="15" hidden="false" customHeight="false" outlineLevel="0" collapsed="false">
      <c r="A415" s="17" t="str">
        <f aca="false">IF(F415="","",COUNT($F$5:F415))</f>
        <v/>
      </c>
      <c r="B415" s="18"/>
      <c r="C415" s="19"/>
      <c r="D415" s="19"/>
      <c r="E415" s="20"/>
      <c r="F415" s="21" t="str">
        <f aca="false">IF(OR(B415="",E415=""),"",ROUND(IF(D415="",1,D415)*E415,2))</f>
        <v/>
      </c>
      <c r="G415" s="21" t="str">
        <f aca="false">IF(F415="","",SUMIFS($F$5:F415,$B$5:B415,"&gt;="&amp;DATE(YEAR(B415),MONTH(B415),1),$B$5:B415,"&lt;"&amp;DATE(YEAR(B415),MONTH(B415)+1,1)))</f>
        <v/>
      </c>
      <c r="H415" s="19"/>
      <c r="I415" s="22"/>
      <c r="J415" s="19"/>
      <c r="K415" s="19"/>
      <c r="L415" s="22"/>
      <c r="M415" s="19"/>
      <c r="N415" s="18"/>
      <c r="O415" s="23" t="str">
        <f aca="false">IF(I415="","",I415&amp;"#"&amp;COUNTIF($I$5:I415,I415))</f>
        <v/>
      </c>
    </row>
    <row r="416" customFormat="false" ht="15" hidden="false" customHeight="false" outlineLevel="0" collapsed="false">
      <c r="A416" s="17" t="str">
        <f aca="false">IF(F416="","",COUNT($F$5:F416))</f>
        <v/>
      </c>
      <c r="B416" s="18"/>
      <c r="C416" s="19"/>
      <c r="D416" s="19"/>
      <c r="E416" s="20"/>
      <c r="F416" s="21" t="str">
        <f aca="false">IF(OR(B416="",E416=""),"",ROUND(IF(D416="",1,D416)*E416,2))</f>
        <v/>
      </c>
      <c r="G416" s="21" t="str">
        <f aca="false">IF(F416="","",SUMIFS($F$5:F416,$B$5:B416,"&gt;="&amp;DATE(YEAR(B416),MONTH(B416),1),$B$5:B416,"&lt;"&amp;DATE(YEAR(B416),MONTH(B416)+1,1)))</f>
        <v/>
      </c>
      <c r="H416" s="19"/>
      <c r="I416" s="22"/>
      <c r="J416" s="19"/>
      <c r="K416" s="19"/>
      <c r="L416" s="22"/>
      <c r="M416" s="19"/>
      <c r="N416" s="18"/>
      <c r="O416" s="23" t="str">
        <f aca="false">IF(I416="","",I416&amp;"#"&amp;COUNTIF($I$5:I416,I416))</f>
        <v/>
      </c>
    </row>
    <row r="417" customFormat="false" ht="15" hidden="false" customHeight="false" outlineLevel="0" collapsed="false">
      <c r="A417" s="17" t="str">
        <f aca="false">IF(F417="","",COUNT($F$5:F417))</f>
        <v/>
      </c>
      <c r="B417" s="18"/>
      <c r="C417" s="19"/>
      <c r="D417" s="19"/>
      <c r="E417" s="20"/>
      <c r="F417" s="21" t="str">
        <f aca="false">IF(OR(B417="",E417=""),"",ROUND(IF(D417="",1,D417)*E417,2))</f>
        <v/>
      </c>
      <c r="G417" s="21" t="str">
        <f aca="false">IF(F417="","",SUMIFS($F$5:F417,$B$5:B417,"&gt;="&amp;DATE(YEAR(B417),MONTH(B417),1),$B$5:B417,"&lt;"&amp;DATE(YEAR(B417),MONTH(B417)+1,1)))</f>
        <v/>
      </c>
      <c r="H417" s="19"/>
      <c r="I417" s="22"/>
      <c r="J417" s="19"/>
      <c r="K417" s="19"/>
      <c r="L417" s="22"/>
      <c r="M417" s="19"/>
      <c r="N417" s="18"/>
      <c r="O417" s="23" t="str">
        <f aca="false">IF(I417="","",I417&amp;"#"&amp;COUNTIF($I$5:I417,I417))</f>
        <v/>
      </c>
    </row>
    <row r="418" customFormat="false" ht="15" hidden="false" customHeight="false" outlineLevel="0" collapsed="false">
      <c r="A418" s="17" t="str">
        <f aca="false">IF(F418="","",COUNT($F$5:F418))</f>
        <v/>
      </c>
      <c r="B418" s="18"/>
      <c r="C418" s="19"/>
      <c r="D418" s="19"/>
      <c r="E418" s="20"/>
      <c r="F418" s="21" t="str">
        <f aca="false">IF(OR(B418="",E418=""),"",ROUND(IF(D418="",1,D418)*E418,2))</f>
        <v/>
      </c>
      <c r="G418" s="21" t="str">
        <f aca="false">IF(F418="","",SUMIFS($F$5:F418,$B$5:B418,"&gt;="&amp;DATE(YEAR(B418),MONTH(B418),1),$B$5:B418,"&lt;"&amp;DATE(YEAR(B418),MONTH(B418)+1,1)))</f>
        <v/>
      </c>
      <c r="H418" s="19"/>
      <c r="I418" s="22"/>
      <c r="J418" s="19"/>
      <c r="K418" s="19"/>
      <c r="L418" s="22"/>
      <c r="M418" s="19"/>
      <c r="N418" s="18"/>
      <c r="O418" s="23" t="str">
        <f aca="false">IF(I418="","",I418&amp;"#"&amp;COUNTIF($I$5:I418,I418))</f>
        <v/>
      </c>
    </row>
    <row r="419" customFormat="false" ht="15" hidden="false" customHeight="false" outlineLevel="0" collapsed="false">
      <c r="A419" s="17" t="str">
        <f aca="false">IF(F419="","",COUNT($F$5:F419))</f>
        <v/>
      </c>
      <c r="B419" s="18"/>
      <c r="C419" s="19"/>
      <c r="D419" s="19"/>
      <c r="E419" s="20"/>
      <c r="F419" s="21" t="str">
        <f aca="false">IF(OR(B419="",E419=""),"",ROUND(IF(D419="",1,D419)*E419,2))</f>
        <v/>
      </c>
      <c r="G419" s="21" t="str">
        <f aca="false">IF(F419="","",SUMIFS($F$5:F419,$B$5:B419,"&gt;="&amp;DATE(YEAR(B419),MONTH(B419),1),$B$5:B419,"&lt;"&amp;DATE(YEAR(B419),MONTH(B419)+1,1)))</f>
        <v/>
      </c>
      <c r="H419" s="19"/>
      <c r="I419" s="22"/>
      <c r="J419" s="19"/>
      <c r="K419" s="19"/>
      <c r="L419" s="22"/>
      <c r="M419" s="19"/>
      <c r="N419" s="18"/>
      <c r="O419" s="23" t="str">
        <f aca="false">IF(I419="","",I419&amp;"#"&amp;COUNTIF($I$5:I419,I419))</f>
        <v/>
      </c>
    </row>
    <row r="420" customFormat="false" ht="15" hidden="false" customHeight="false" outlineLevel="0" collapsed="false">
      <c r="A420" s="17" t="str">
        <f aca="false">IF(F420="","",COUNT($F$5:F420))</f>
        <v/>
      </c>
      <c r="B420" s="18"/>
      <c r="C420" s="19"/>
      <c r="D420" s="19"/>
      <c r="E420" s="20"/>
      <c r="F420" s="21" t="str">
        <f aca="false">IF(OR(B420="",E420=""),"",ROUND(IF(D420="",1,D420)*E420,2))</f>
        <v/>
      </c>
      <c r="G420" s="21" t="str">
        <f aca="false">IF(F420="","",SUMIFS($F$5:F420,$B$5:B420,"&gt;="&amp;DATE(YEAR(B420),MONTH(B420),1),$B$5:B420,"&lt;"&amp;DATE(YEAR(B420),MONTH(B420)+1,1)))</f>
        <v/>
      </c>
      <c r="H420" s="19"/>
      <c r="I420" s="22"/>
      <c r="J420" s="19"/>
      <c r="K420" s="19"/>
      <c r="L420" s="22"/>
      <c r="M420" s="19"/>
      <c r="N420" s="18"/>
      <c r="O420" s="23" t="str">
        <f aca="false">IF(I420="","",I420&amp;"#"&amp;COUNTIF($I$5:I420,I420))</f>
        <v/>
      </c>
    </row>
    <row r="421" customFormat="false" ht="15" hidden="false" customHeight="false" outlineLevel="0" collapsed="false">
      <c r="A421" s="17" t="str">
        <f aca="false">IF(F421="","",COUNT($F$5:F421))</f>
        <v/>
      </c>
      <c r="B421" s="18"/>
      <c r="C421" s="19"/>
      <c r="D421" s="19"/>
      <c r="E421" s="20"/>
      <c r="F421" s="21" t="str">
        <f aca="false">IF(OR(B421="",E421=""),"",ROUND(IF(D421="",1,D421)*E421,2))</f>
        <v/>
      </c>
      <c r="G421" s="21" t="str">
        <f aca="false">IF(F421="","",SUMIFS($F$5:F421,$B$5:B421,"&gt;="&amp;DATE(YEAR(B421),MONTH(B421),1),$B$5:B421,"&lt;"&amp;DATE(YEAR(B421),MONTH(B421)+1,1)))</f>
        <v/>
      </c>
      <c r="H421" s="19"/>
      <c r="I421" s="22"/>
      <c r="J421" s="19"/>
      <c r="K421" s="19"/>
      <c r="L421" s="22"/>
      <c r="M421" s="19"/>
      <c r="N421" s="18"/>
      <c r="O421" s="23" t="str">
        <f aca="false">IF(I421="","",I421&amp;"#"&amp;COUNTIF($I$5:I421,I421))</f>
        <v/>
      </c>
    </row>
    <row r="422" customFormat="false" ht="15" hidden="false" customHeight="false" outlineLevel="0" collapsed="false">
      <c r="A422" s="17" t="str">
        <f aca="false">IF(F422="","",COUNT($F$5:F422))</f>
        <v/>
      </c>
      <c r="B422" s="18"/>
      <c r="C422" s="19"/>
      <c r="D422" s="19"/>
      <c r="E422" s="20"/>
      <c r="F422" s="21" t="str">
        <f aca="false">IF(OR(B422="",E422=""),"",ROUND(IF(D422="",1,D422)*E422,2))</f>
        <v/>
      </c>
      <c r="G422" s="21" t="str">
        <f aca="false">IF(F422="","",SUMIFS($F$5:F422,$B$5:B422,"&gt;="&amp;DATE(YEAR(B422),MONTH(B422),1),$B$5:B422,"&lt;"&amp;DATE(YEAR(B422),MONTH(B422)+1,1)))</f>
        <v/>
      </c>
      <c r="H422" s="19"/>
      <c r="I422" s="22"/>
      <c r="J422" s="19"/>
      <c r="K422" s="19"/>
      <c r="L422" s="22"/>
      <c r="M422" s="19"/>
      <c r="N422" s="18"/>
      <c r="O422" s="23" t="str">
        <f aca="false">IF(I422="","",I422&amp;"#"&amp;COUNTIF($I$5:I422,I422))</f>
        <v/>
      </c>
    </row>
    <row r="423" customFormat="false" ht="15" hidden="false" customHeight="false" outlineLevel="0" collapsed="false">
      <c r="A423" s="17" t="str">
        <f aca="false">IF(F423="","",COUNT($F$5:F423))</f>
        <v/>
      </c>
      <c r="B423" s="18"/>
      <c r="C423" s="19"/>
      <c r="D423" s="19"/>
      <c r="E423" s="20"/>
      <c r="F423" s="21" t="str">
        <f aca="false">IF(OR(B423="",E423=""),"",ROUND(IF(D423="",1,D423)*E423,2))</f>
        <v/>
      </c>
      <c r="G423" s="21" t="str">
        <f aca="false">IF(F423="","",SUMIFS($F$5:F423,$B$5:B423,"&gt;="&amp;DATE(YEAR(B423),MONTH(B423),1),$B$5:B423,"&lt;"&amp;DATE(YEAR(B423),MONTH(B423)+1,1)))</f>
        <v/>
      </c>
      <c r="H423" s="19"/>
      <c r="I423" s="22"/>
      <c r="J423" s="19"/>
      <c r="K423" s="19"/>
      <c r="L423" s="22"/>
      <c r="M423" s="19"/>
      <c r="N423" s="18"/>
      <c r="O423" s="23" t="str">
        <f aca="false">IF(I423="","",I423&amp;"#"&amp;COUNTIF($I$5:I423,I423))</f>
        <v/>
      </c>
    </row>
    <row r="424" customFormat="false" ht="15" hidden="false" customHeight="false" outlineLevel="0" collapsed="false">
      <c r="A424" s="17" t="str">
        <f aca="false">IF(F424="","",COUNT($F$5:F424))</f>
        <v/>
      </c>
      <c r="B424" s="18"/>
      <c r="C424" s="19"/>
      <c r="D424" s="19"/>
      <c r="E424" s="20"/>
      <c r="F424" s="21" t="str">
        <f aca="false">IF(OR(B424="",E424=""),"",ROUND(IF(D424="",1,D424)*E424,2))</f>
        <v/>
      </c>
      <c r="G424" s="21" t="str">
        <f aca="false">IF(F424="","",SUMIFS($F$5:F424,$B$5:B424,"&gt;="&amp;DATE(YEAR(B424),MONTH(B424),1),$B$5:B424,"&lt;"&amp;DATE(YEAR(B424),MONTH(B424)+1,1)))</f>
        <v/>
      </c>
      <c r="H424" s="19"/>
      <c r="I424" s="22"/>
      <c r="J424" s="19"/>
      <c r="K424" s="19"/>
      <c r="L424" s="22"/>
      <c r="M424" s="19"/>
      <c r="N424" s="18"/>
      <c r="O424" s="23" t="str">
        <f aca="false">IF(I424="","",I424&amp;"#"&amp;COUNTIF($I$5:I424,I424))</f>
        <v/>
      </c>
    </row>
    <row r="425" customFormat="false" ht="15" hidden="false" customHeight="false" outlineLevel="0" collapsed="false">
      <c r="A425" s="17" t="str">
        <f aca="false">IF(F425="","",COUNT($F$5:F425))</f>
        <v/>
      </c>
      <c r="B425" s="18"/>
      <c r="C425" s="19"/>
      <c r="D425" s="19"/>
      <c r="E425" s="20"/>
      <c r="F425" s="21" t="str">
        <f aca="false">IF(OR(B425="",E425=""),"",ROUND(IF(D425="",1,D425)*E425,2))</f>
        <v/>
      </c>
      <c r="G425" s="21" t="str">
        <f aca="false">IF(F425="","",SUMIFS($F$5:F425,$B$5:B425,"&gt;="&amp;DATE(YEAR(B425),MONTH(B425),1),$B$5:B425,"&lt;"&amp;DATE(YEAR(B425),MONTH(B425)+1,1)))</f>
        <v/>
      </c>
      <c r="H425" s="19"/>
      <c r="I425" s="22"/>
      <c r="J425" s="19"/>
      <c r="K425" s="19"/>
      <c r="L425" s="22"/>
      <c r="M425" s="19"/>
      <c r="N425" s="18"/>
      <c r="O425" s="23" t="str">
        <f aca="false">IF(I425="","",I425&amp;"#"&amp;COUNTIF($I$5:I425,I425))</f>
        <v/>
      </c>
    </row>
    <row r="426" customFormat="false" ht="15" hidden="false" customHeight="false" outlineLevel="0" collapsed="false">
      <c r="A426" s="17" t="str">
        <f aca="false">IF(F426="","",COUNT($F$5:F426))</f>
        <v/>
      </c>
      <c r="B426" s="18"/>
      <c r="C426" s="19"/>
      <c r="D426" s="19"/>
      <c r="E426" s="20"/>
      <c r="F426" s="21" t="str">
        <f aca="false">IF(OR(B426="",E426=""),"",ROUND(IF(D426="",1,D426)*E426,2))</f>
        <v/>
      </c>
      <c r="G426" s="21" t="str">
        <f aca="false">IF(F426="","",SUMIFS($F$5:F426,$B$5:B426,"&gt;="&amp;DATE(YEAR(B426),MONTH(B426),1),$B$5:B426,"&lt;"&amp;DATE(YEAR(B426),MONTH(B426)+1,1)))</f>
        <v/>
      </c>
      <c r="H426" s="19"/>
      <c r="I426" s="22"/>
      <c r="J426" s="19"/>
      <c r="K426" s="19"/>
      <c r="L426" s="22"/>
      <c r="M426" s="19"/>
      <c r="N426" s="18"/>
      <c r="O426" s="23" t="str">
        <f aca="false">IF(I426="","",I426&amp;"#"&amp;COUNTIF($I$5:I426,I426))</f>
        <v/>
      </c>
    </row>
    <row r="427" customFormat="false" ht="15" hidden="false" customHeight="false" outlineLevel="0" collapsed="false">
      <c r="A427" s="17" t="str">
        <f aca="false">IF(F427="","",COUNT($F$5:F427))</f>
        <v/>
      </c>
      <c r="B427" s="18"/>
      <c r="C427" s="19"/>
      <c r="D427" s="19"/>
      <c r="E427" s="20"/>
      <c r="F427" s="21" t="str">
        <f aca="false">IF(OR(B427="",E427=""),"",ROUND(IF(D427="",1,D427)*E427,2))</f>
        <v/>
      </c>
      <c r="G427" s="21" t="str">
        <f aca="false">IF(F427="","",SUMIFS($F$5:F427,$B$5:B427,"&gt;="&amp;DATE(YEAR(B427),MONTH(B427),1),$B$5:B427,"&lt;"&amp;DATE(YEAR(B427),MONTH(B427)+1,1)))</f>
        <v/>
      </c>
      <c r="H427" s="19"/>
      <c r="I427" s="22"/>
      <c r="J427" s="19"/>
      <c r="K427" s="19"/>
      <c r="L427" s="22"/>
      <c r="M427" s="19"/>
      <c r="N427" s="18"/>
      <c r="O427" s="23" t="str">
        <f aca="false">IF(I427="","",I427&amp;"#"&amp;COUNTIF($I$5:I427,I427))</f>
        <v/>
      </c>
    </row>
    <row r="428" customFormat="false" ht="15" hidden="false" customHeight="false" outlineLevel="0" collapsed="false">
      <c r="A428" s="17" t="str">
        <f aca="false">IF(F428="","",COUNT($F$5:F428))</f>
        <v/>
      </c>
      <c r="B428" s="18"/>
      <c r="C428" s="19"/>
      <c r="D428" s="19"/>
      <c r="E428" s="20"/>
      <c r="F428" s="21" t="str">
        <f aca="false">IF(OR(B428="",E428=""),"",ROUND(IF(D428="",1,D428)*E428,2))</f>
        <v/>
      </c>
      <c r="G428" s="21" t="str">
        <f aca="false">IF(F428="","",SUMIFS($F$5:F428,$B$5:B428,"&gt;="&amp;DATE(YEAR(B428),MONTH(B428),1),$B$5:B428,"&lt;"&amp;DATE(YEAR(B428),MONTH(B428)+1,1)))</f>
        <v/>
      </c>
      <c r="H428" s="19"/>
      <c r="I428" s="22"/>
      <c r="J428" s="19"/>
      <c r="K428" s="19"/>
      <c r="L428" s="22"/>
      <c r="M428" s="19"/>
      <c r="N428" s="18"/>
      <c r="O428" s="23" t="str">
        <f aca="false">IF(I428="","",I428&amp;"#"&amp;COUNTIF($I$5:I428,I428))</f>
        <v/>
      </c>
    </row>
    <row r="429" customFormat="false" ht="15" hidden="false" customHeight="false" outlineLevel="0" collapsed="false">
      <c r="A429" s="17" t="str">
        <f aca="false">IF(F429="","",COUNT($F$5:F429))</f>
        <v/>
      </c>
      <c r="B429" s="18"/>
      <c r="C429" s="19"/>
      <c r="D429" s="19"/>
      <c r="E429" s="20"/>
      <c r="F429" s="21" t="str">
        <f aca="false">IF(OR(B429="",E429=""),"",ROUND(IF(D429="",1,D429)*E429,2))</f>
        <v/>
      </c>
      <c r="G429" s="21" t="str">
        <f aca="false">IF(F429="","",SUMIFS($F$5:F429,$B$5:B429,"&gt;="&amp;DATE(YEAR(B429),MONTH(B429),1),$B$5:B429,"&lt;"&amp;DATE(YEAR(B429),MONTH(B429)+1,1)))</f>
        <v/>
      </c>
      <c r="H429" s="19"/>
      <c r="I429" s="22"/>
      <c r="J429" s="19"/>
      <c r="K429" s="19"/>
      <c r="L429" s="22"/>
      <c r="M429" s="19"/>
      <c r="N429" s="18"/>
      <c r="O429" s="23" t="str">
        <f aca="false">IF(I429="","",I429&amp;"#"&amp;COUNTIF($I$5:I429,I429))</f>
        <v/>
      </c>
    </row>
    <row r="430" customFormat="false" ht="15" hidden="false" customHeight="false" outlineLevel="0" collapsed="false">
      <c r="A430" s="17" t="str">
        <f aca="false">IF(F430="","",COUNT($F$5:F430))</f>
        <v/>
      </c>
      <c r="B430" s="18"/>
      <c r="C430" s="19"/>
      <c r="D430" s="19"/>
      <c r="E430" s="20"/>
      <c r="F430" s="21" t="str">
        <f aca="false">IF(OR(B430="",E430=""),"",ROUND(IF(D430="",1,D430)*E430,2))</f>
        <v/>
      </c>
      <c r="G430" s="21" t="str">
        <f aca="false">IF(F430="","",SUMIFS($F$5:F430,$B$5:B430,"&gt;="&amp;DATE(YEAR(B430),MONTH(B430),1),$B$5:B430,"&lt;"&amp;DATE(YEAR(B430),MONTH(B430)+1,1)))</f>
        <v/>
      </c>
      <c r="H430" s="19"/>
      <c r="I430" s="22"/>
      <c r="J430" s="19"/>
      <c r="K430" s="19"/>
      <c r="L430" s="22"/>
      <c r="M430" s="19"/>
      <c r="N430" s="18"/>
      <c r="O430" s="23" t="str">
        <f aca="false">IF(I430="","",I430&amp;"#"&amp;COUNTIF($I$5:I430,I430))</f>
        <v/>
      </c>
    </row>
    <row r="431" customFormat="false" ht="15" hidden="false" customHeight="false" outlineLevel="0" collapsed="false">
      <c r="A431" s="17" t="str">
        <f aca="false">IF(F431="","",COUNT($F$5:F431))</f>
        <v/>
      </c>
      <c r="B431" s="18"/>
      <c r="C431" s="19"/>
      <c r="D431" s="19"/>
      <c r="E431" s="20"/>
      <c r="F431" s="21" t="str">
        <f aca="false">IF(OR(B431="",E431=""),"",ROUND(IF(D431="",1,D431)*E431,2))</f>
        <v/>
      </c>
      <c r="G431" s="21" t="str">
        <f aca="false">IF(F431="","",SUMIFS($F$5:F431,$B$5:B431,"&gt;="&amp;DATE(YEAR(B431),MONTH(B431),1),$B$5:B431,"&lt;"&amp;DATE(YEAR(B431),MONTH(B431)+1,1)))</f>
        <v/>
      </c>
      <c r="H431" s="19"/>
      <c r="I431" s="22"/>
      <c r="J431" s="19"/>
      <c r="K431" s="19"/>
      <c r="L431" s="22"/>
      <c r="M431" s="19"/>
      <c r="N431" s="18"/>
      <c r="O431" s="23" t="str">
        <f aca="false">IF(I431="","",I431&amp;"#"&amp;COUNTIF($I$5:I431,I431))</f>
        <v/>
      </c>
    </row>
    <row r="432" customFormat="false" ht="15" hidden="false" customHeight="false" outlineLevel="0" collapsed="false">
      <c r="A432" s="17" t="str">
        <f aca="false">IF(F432="","",COUNT($F$5:F432))</f>
        <v/>
      </c>
      <c r="B432" s="18"/>
      <c r="C432" s="19"/>
      <c r="D432" s="19"/>
      <c r="E432" s="20"/>
      <c r="F432" s="21" t="str">
        <f aca="false">IF(OR(B432="",E432=""),"",ROUND(IF(D432="",1,D432)*E432,2))</f>
        <v/>
      </c>
      <c r="G432" s="21" t="str">
        <f aca="false">IF(F432="","",SUMIFS($F$5:F432,$B$5:B432,"&gt;="&amp;DATE(YEAR(B432),MONTH(B432),1),$B$5:B432,"&lt;"&amp;DATE(YEAR(B432),MONTH(B432)+1,1)))</f>
        <v/>
      </c>
      <c r="H432" s="19"/>
      <c r="I432" s="22"/>
      <c r="J432" s="19"/>
      <c r="K432" s="19"/>
      <c r="L432" s="22"/>
      <c r="M432" s="19"/>
      <c r="N432" s="18"/>
      <c r="O432" s="23" t="str">
        <f aca="false">IF(I432="","",I432&amp;"#"&amp;COUNTIF($I$5:I432,I432))</f>
        <v/>
      </c>
    </row>
    <row r="433" customFormat="false" ht="15" hidden="false" customHeight="false" outlineLevel="0" collapsed="false">
      <c r="A433" s="17" t="str">
        <f aca="false">IF(F433="","",COUNT($F$5:F433))</f>
        <v/>
      </c>
      <c r="B433" s="18"/>
      <c r="C433" s="19"/>
      <c r="D433" s="19"/>
      <c r="E433" s="20"/>
      <c r="F433" s="21" t="str">
        <f aca="false">IF(OR(B433="",E433=""),"",ROUND(IF(D433="",1,D433)*E433,2))</f>
        <v/>
      </c>
      <c r="G433" s="21" t="str">
        <f aca="false">IF(F433="","",SUMIFS($F$5:F433,$B$5:B433,"&gt;="&amp;DATE(YEAR(B433),MONTH(B433),1),$B$5:B433,"&lt;"&amp;DATE(YEAR(B433),MONTH(B433)+1,1)))</f>
        <v/>
      </c>
      <c r="H433" s="19"/>
      <c r="I433" s="22"/>
      <c r="J433" s="19"/>
      <c r="K433" s="19"/>
      <c r="L433" s="22"/>
      <c r="M433" s="19"/>
      <c r="N433" s="18"/>
      <c r="O433" s="23" t="str">
        <f aca="false">IF(I433="","",I433&amp;"#"&amp;COUNTIF($I$5:I433,I433))</f>
        <v/>
      </c>
    </row>
    <row r="434" customFormat="false" ht="15" hidden="false" customHeight="false" outlineLevel="0" collapsed="false">
      <c r="A434" s="17" t="str">
        <f aca="false">IF(F434="","",COUNT($F$5:F434))</f>
        <v/>
      </c>
      <c r="B434" s="18"/>
      <c r="C434" s="19"/>
      <c r="D434" s="19"/>
      <c r="E434" s="20"/>
      <c r="F434" s="21" t="str">
        <f aca="false">IF(OR(B434="",E434=""),"",ROUND(IF(D434="",1,D434)*E434,2))</f>
        <v/>
      </c>
      <c r="G434" s="21" t="str">
        <f aca="false">IF(F434="","",SUMIFS($F$5:F434,$B$5:B434,"&gt;="&amp;DATE(YEAR(B434),MONTH(B434),1),$B$5:B434,"&lt;"&amp;DATE(YEAR(B434),MONTH(B434)+1,1)))</f>
        <v/>
      </c>
      <c r="H434" s="19"/>
      <c r="I434" s="22"/>
      <c r="J434" s="19"/>
      <c r="K434" s="19"/>
      <c r="L434" s="22"/>
      <c r="M434" s="19"/>
      <c r="N434" s="18"/>
      <c r="O434" s="23" t="str">
        <f aca="false">IF(I434="","",I434&amp;"#"&amp;COUNTIF($I$5:I434,I434))</f>
        <v/>
      </c>
    </row>
    <row r="435" customFormat="false" ht="15" hidden="false" customHeight="false" outlineLevel="0" collapsed="false">
      <c r="A435" s="17" t="str">
        <f aca="false">IF(F435="","",COUNT($F$5:F435))</f>
        <v/>
      </c>
      <c r="B435" s="18"/>
      <c r="C435" s="19"/>
      <c r="D435" s="19"/>
      <c r="E435" s="20"/>
      <c r="F435" s="21" t="str">
        <f aca="false">IF(OR(B435="",E435=""),"",ROUND(IF(D435="",1,D435)*E435,2))</f>
        <v/>
      </c>
      <c r="G435" s="21" t="str">
        <f aca="false">IF(F435="","",SUMIFS($F$5:F435,$B$5:B435,"&gt;="&amp;DATE(YEAR(B435),MONTH(B435),1),$B$5:B435,"&lt;"&amp;DATE(YEAR(B435),MONTH(B435)+1,1)))</f>
        <v/>
      </c>
      <c r="H435" s="19"/>
      <c r="I435" s="22"/>
      <c r="J435" s="19"/>
      <c r="K435" s="19"/>
      <c r="L435" s="22"/>
      <c r="M435" s="19"/>
      <c r="N435" s="18"/>
      <c r="O435" s="23" t="str">
        <f aca="false">IF(I435="","",I435&amp;"#"&amp;COUNTIF($I$5:I435,I435))</f>
        <v/>
      </c>
    </row>
    <row r="436" customFormat="false" ht="15" hidden="false" customHeight="false" outlineLevel="0" collapsed="false">
      <c r="A436" s="17" t="str">
        <f aca="false">IF(F436="","",COUNT($F$5:F436))</f>
        <v/>
      </c>
      <c r="B436" s="18"/>
      <c r="C436" s="19"/>
      <c r="D436" s="19"/>
      <c r="E436" s="20"/>
      <c r="F436" s="21" t="str">
        <f aca="false">IF(OR(B436="",E436=""),"",ROUND(IF(D436="",1,D436)*E436,2))</f>
        <v/>
      </c>
      <c r="G436" s="21" t="str">
        <f aca="false">IF(F436="","",SUMIFS($F$5:F436,$B$5:B436,"&gt;="&amp;DATE(YEAR(B436),MONTH(B436),1),$B$5:B436,"&lt;"&amp;DATE(YEAR(B436),MONTH(B436)+1,1)))</f>
        <v/>
      </c>
      <c r="H436" s="19"/>
      <c r="I436" s="22"/>
      <c r="J436" s="19"/>
      <c r="K436" s="19"/>
      <c r="L436" s="22"/>
      <c r="M436" s="19"/>
      <c r="N436" s="18"/>
      <c r="O436" s="23" t="str">
        <f aca="false">IF(I436="","",I436&amp;"#"&amp;COUNTIF($I$5:I436,I436))</f>
        <v/>
      </c>
    </row>
    <row r="437" customFormat="false" ht="15" hidden="false" customHeight="false" outlineLevel="0" collapsed="false">
      <c r="A437" s="17" t="str">
        <f aca="false">IF(F437="","",COUNT($F$5:F437))</f>
        <v/>
      </c>
      <c r="B437" s="18"/>
      <c r="C437" s="19"/>
      <c r="D437" s="19"/>
      <c r="E437" s="20"/>
      <c r="F437" s="21" t="str">
        <f aca="false">IF(OR(B437="",E437=""),"",ROUND(IF(D437="",1,D437)*E437,2))</f>
        <v/>
      </c>
      <c r="G437" s="21" t="str">
        <f aca="false">IF(F437="","",SUMIFS($F$5:F437,$B$5:B437,"&gt;="&amp;DATE(YEAR(B437),MONTH(B437),1),$B$5:B437,"&lt;"&amp;DATE(YEAR(B437),MONTH(B437)+1,1)))</f>
        <v/>
      </c>
      <c r="H437" s="19"/>
      <c r="I437" s="22"/>
      <c r="J437" s="19"/>
      <c r="K437" s="19"/>
      <c r="L437" s="22"/>
      <c r="M437" s="19"/>
      <c r="N437" s="18"/>
      <c r="O437" s="23" t="str">
        <f aca="false">IF(I437="","",I437&amp;"#"&amp;COUNTIF($I$5:I437,I437))</f>
        <v/>
      </c>
    </row>
    <row r="438" customFormat="false" ht="15" hidden="false" customHeight="false" outlineLevel="0" collapsed="false">
      <c r="A438" s="17" t="str">
        <f aca="false">IF(F438="","",COUNT($F$5:F438))</f>
        <v/>
      </c>
      <c r="B438" s="18"/>
      <c r="C438" s="19"/>
      <c r="D438" s="19"/>
      <c r="E438" s="20"/>
      <c r="F438" s="21" t="str">
        <f aca="false">IF(OR(B438="",E438=""),"",ROUND(IF(D438="",1,D438)*E438,2))</f>
        <v/>
      </c>
      <c r="G438" s="21" t="str">
        <f aca="false">IF(F438="","",SUMIFS($F$5:F438,$B$5:B438,"&gt;="&amp;DATE(YEAR(B438),MONTH(B438),1),$B$5:B438,"&lt;"&amp;DATE(YEAR(B438),MONTH(B438)+1,1)))</f>
        <v/>
      </c>
      <c r="H438" s="19"/>
      <c r="I438" s="22"/>
      <c r="J438" s="19"/>
      <c r="K438" s="19"/>
      <c r="L438" s="22"/>
      <c r="M438" s="19"/>
      <c r="N438" s="18"/>
      <c r="O438" s="23" t="str">
        <f aca="false">IF(I438="","",I438&amp;"#"&amp;COUNTIF($I$5:I438,I438))</f>
        <v/>
      </c>
    </row>
    <row r="439" customFormat="false" ht="15" hidden="false" customHeight="false" outlineLevel="0" collapsed="false">
      <c r="A439" s="17" t="str">
        <f aca="false">IF(F439="","",COUNT($F$5:F439))</f>
        <v/>
      </c>
      <c r="B439" s="18"/>
      <c r="C439" s="19"/>
      <c r="D439" s="19"/>
      <c r="E439" s="20"/>
      <c r="F439" s="21" t="str">
        <f aca="false">IF(OR(B439="",E439=""),"",ROUND(IF(D439="",1,D439)*E439,2))</f>
        <v/>
      </c>
      <c r="G439" s="21" t="str">
        <f aca="false">IF(F439="","",SUMIFS($F$5:F439,$B$5:B439,"&gt;="&amp;DATE(YEAR(B439),MONTH(B439),1),$B$5:B439,"&lt;"&amp;DATE(YEAR(B439),MONTH(B439)+1,1)))</f>
        <v/>
      </c>
      <c r="H439" s="19"/>
      <c r="I439" s="22"/>
      <c r="J439" s="19"/>
      <c r="K439" s="19"/>
      <c r="L439" s="22"/>
      <c r="M439" s="19"/>
      <c r="N439" s="18"/>
      <c r="O439" s="23" t="str">
        <f aca="false">IF(I439="","",I439&amp;"#"&amp;COUNTIF($I$5:I439,I439))</f>
        <v/>
      </c>
    </row>
    <row r="440" customFormat="false" ht="15" hidden="false" customHeight="false" outlineLevel="0" collapsed="false">
      <c r="A440" s="17" t="str">
        <f aca="false">IF(F440="","",COUNT($F$5:F440))</f>
        <v/>
      </c>
      <c r="B440" s="18"/>
      <c r="C440" s="19"/>
      <c r="D440" s="19"/>
      <c r="E440" s="20"/>
      <c r="F440" s="21" t="str">
        <f aca="false">IF(OR(B440="",E440=""),"",ROUND(IF(D440="",1,D440)*E440,2))</f>
        <v/>
      </c>
      <c r="G440" s="21" t="str">
        <f aca="false">IF(F440="","",SUMIFS($F$5:F440,$B$5:B440,"&gt;="&amp;DATE(YEAR(B440),MONTH(B440),1),$B$5:B440,"&lt;"&amp;DATE(YEAR(B440),MONTH(B440)+1,1)))</f>
        <v/>
      </c>
      <c r="H440" s="19"/>
      <c r="I440" s="22"/>
      <c r="J440" s="19"/>
      <c r="K440" s="19"/>
      <c r="L440" s="22"/>
      <c r="M440" s="19"/>
      <c r="N440" s="18"/>
      <c r="O440" s="23" t="str">
        <f aca="false">IF(I440="","",I440&amp;"#"&amp;COUNTIF($I$5:I440,I440))</f>
        <v/>
      </c>
    </row>
    <row r="441" customFormat="false" ht="15" hidden="false" customHeight="false" outlineLevel="0" collapsed="false">
      <c r="A441" s="17" t="str">
        <f aca="false">IF(F441="","",COUNT($F$5:F441))</f>
        <v/>
      </c>
      <c r="B441" s="18"/>
      <c r="C441" s="19"/>
      <c r="D441" s="19"/>
      <c r="E441" s="20"/>
      <c r="F441" s="21" t="str">
        <f aca="false">IF(OR(B441="",E441=""),"",ROUND(IF(D441="",1,D441)*E441,2))</f>
        <v/>
      </c>
      <c r="G441" s="21" t="str">
        <f aca="false">IF(F441="","",SUMIFS($F$5:F441,$B$5:B441,"&gt;="&amp;DATE(YEAR(B441),MONTH(B441),1),$B$5:B441,"&lt;"&amp;DATE(YEAR(B441),MONTH(B441)+1,1)))</f>
        <v/>
      </c>
      <c r="H441" s="19"/>
      <c r="I441" s="22"/>
      <c r="J441" s="19"/>
      <c r="K441" s="19"/>
      <c r="L441" s="22"/>
      <c r="M441" s="19"/>
      <c r="N441" s="18"/>
      <c r="O441" s="23" t="str">
        <f aca="false">IF(I441="","",I441&amp;"#"&amp;COUNTIF($I$5:I441,I441))</f>
        <v/>
      </c>
    </row>
    <row r="442" customFormat="false" ht="15" hidden="false" customHeight="false" outlineLevel="0" collapsed="false">
      <c r="A442" s="17" t="str">
        <f aca="false">IF(F442="","",COUNT($F$5:F442))</f>
        <v/>
      </c>
      <c r="B442" s="18"/>
      <c r="C442" s="19"/>
      <c r="D442" s="19"/>
      <c r="E442" s="20"/>
      <c r="F442" s="21" t="str">
        <f aca="false">IF(OR(B442="",E442=""),"",ROUND(IF(D442="",1,D442)*E442,2))</f>
        <v/>
      </c>
      <c r="G442" s="21" t="str">
        <f aca="false">IF(F442="","",SUMIFS($F$5:F442,$B$5:B442,"&gt;="&amp;DATE(YEAR(B442),MONTH(B442),1),$B$5:B442,"&lt;"&amp;DATE(YEAR(B442),MONTH(B442)+1,1)))</f>
        <v/>
      </c>
      <c r="H442" s="19"/>
      <c r="I442" s="22"/>
      <c r="J442" s="19"/>
      <c r="K442" s="19"/>
      <c r="L442" s="22"/>
      <c r="M442" s="19"/>
      <c r="N442" s="18"/>
      <c r="O442" s="23" t="str">
        <f aca="false">IF(I442="","",I442&amp;"#"&amp;COUNTIF($I$5:I442,I442))</f>
        <v/>
      </c>
    </row>
    <row r="443" customFormat="false" ht="15" hidden="false" customHeight="false" outlineLevel="0" collapsed="false">
      <c r="A443" s="17" t="str">
        <f aca="false">IF(F443="","",COUNT($F$5:F443))</f>
        <v/>
      </c>
      <c r="B443" s="18"/>
      <c r="C443" s="19"/>
      <c r="D443" s="19"/>
      <c r="E443" s="20"/>
      <c r="F443" s="21" t="str">
        <f aca="false">IF(OR(B443="",E443=""),"",ROUND(IF(D443="",1,D443)*E443,2))</f>
        <v/>
      </c>
      <c r="G443" s="21" t="str">
        <f aca="false">IF(F443="","",SUMIFS($F$5:F443,$B$5:B443,"&gt;="&amp;DATE(YEAR(B443),MONTH(B443),1),$B$5:B443,"&lt;"&amp;DATE(YEAR(B443),MONTH(B443)+1,1)))</f>
        <v/>
      </c>
      <c r="H443" s="19"/>
      <c r="I443" s="22"/>
      <c r="J443" s="19"/>
      <c r="K443" s="19"/>
      <c r="L443" s="22"/>
      <c r="M443" s="19"/>
      <c r="N443" s="18"/>
      <c r="O443" s="23" t="str">
        <f aca="false">IF(I443="","",I443&amp;"#"&amp;COUNTIF($I$5:I443,I443))</f>
        <v/>
      </c>
    </row>
    <row r="444" customFormat="false" ht="15" hidden="false" customHeight="false" outlineLevel="0" collapsed="false">
      <c r="A444" s="17" t="str">
        <f aca="false">IF(F444="","",COUNT($F$5:F444))</f>
        <v/>
      </c>
      <c r="B444" s="18"/>
      <c r="C444" s="19"/>
      <c r="D444" s="19"/>
      <c r="E444" s="20"/>
      <c r="F444" s="21" t="str">
        <f aca="false">IF(OR(B444="",E444=""),"",ROUND(IF(D444="",1,D444)*E444,2))</f>
        <v/>
      </c>
      <c r="G444" s="21" t="str">
        <f aca="false">IF(F444="","",SUMIFS($F$5:F444,$B$5:B444,"&gt;="&amp;DATE(YEAR(B444),MONTH(B444),1),$B$5:B444,"&lt;"&amp;DATE(YEAR(B444),MONTH(B444)+1,1)))</f>
        <v/>
      </c>
      <c r="H444" s="19"/>
      <c r="I444" s="22"/>
      <c r="J444" s="19"/>
      <c r="K444" s="19"/>
      <c r="L444" s="22"/>
      <c r="M444" s="19"/>
      <c r="N444" s="18"/>
      <c r="O444" s="23" t="str">
        <f aca="false">IF(I444="","",I444&amp;"#"&amp;COUNTIF($I$5:I444,I444))</f>
        <v/>
      </c>
    </row>
    <row r="445" customFormat="false" ht="15" hidden="false" customHeight="false" outlineLevel="0" collapsed="false">
      <c r="A445" s="17" t="str">
        <f aca="false">IF(F445="","",COUNT($F$5:F445))</f>
        <v/>
      </c>
      <c r="B445" s="18"/>
      <c r="C445" s="19"/>
      <c r="D445" s="19"/>
      <c r="E445" s="20"/>
      <c r="F445" s="21" t="str">
        <f aca="false">IF(OR(B445="",E445=""),"",ROUND(IF(D445="",1,D445)*E445,2))</f>
        <v/>
      </c>
      <c r="G445" s="21" t="str">
        <f aca="false">IF(F445="","",SUMIFS($F$5:F445,$B$5:B445,"&gt;="&amp;DATE(YEAR(B445),MONTH(B445),1),$B$5:B445,"&lt;"&amp;DATE(YEAR(B445),MONTH(B445)+1,1)))</f>
        <v/>
      </c>
      <c r="H445" s="19"/>
      <c r="I445" s="22"/>
      <c r="J445" s="19"/>
      <c r="K445" s="19"/>
      <c r="L445" s="22"/>
      <c r="M445" s="19"/>
      <c r="N445" s="18"/>
      <c r="O445" s="23" t="str">
        <f aca="false">IF(I445="","",I445&amp;"#"&amp;COUNTIF($I$5:I445,I445))</f>
        <v/>
      </c>
    </row>
    <row r="446" customFormat="false" ht="15" hidden="false" customHeight="false" outlineLevel="0" collapsed="false">
      <c r="A446" s="17" t="str">
        <f aca="false">IF(F446="","",COUNT($F$5:F446))</f>
        <v/>
      </c>
      <c r="B446" s="18"/>
      <c r="C446" s="19"/>
      <c r="D446" s="19"/>
      <c r="E446" s="20"/>
      <c r="F446" s="21" t="str">
        <f aca="false">IF(OR(B446="",E446=""),"",ROUND(IF(D446="",1,D446)*E446,2))</f>
        <v/>
      </c>
      <c r="G446" s="21" t="str">
        <f aca="false">IF(F446="","",SUMIFS($F$5:F446,$B$5:B446,"&gt;="&amp;DATE(YEAR(B446),MONTH(B446),1),$B$5:B446,"&lt;"&amp;DATE(YEAR(B446),MONTH(B446)+1,1)))</f>
        <v/>
      </c>
      <c r="H446" s="19"/>
      <c r="I446" s="22"/>
      <c r="J446" s="19"/>
      <c r="K446" s="19"/>
      <c r="L446" s="22"/>
      <c r="M446" s="19"/>
      <c r="N446" s="18"/>
      <c r="O446" s="23" t="str">
        <f aca="false">IF(I446="","",I446&amp;"#"&amp;COUNTIF($I$5:I446,I446))</f>
        <v/>
      </c>
    </row>
    <row r="447" customFormat="false" ht="15" hidden="false" customHeight="false" outlineLevel="0" collapsed="false">
      <c r="A447" s="17" t="str">
        <f aca="false">IF(F447="","",COUNT($F$5:F447))</f>
        <v/>
      </c>
      <c r="B447" s="18"/>
      <c r="C447" s="19"/>
      <c r="D447" s="19"/>
      <c r="E447" s="20"/>
      <c r="F447" s="21" t="str">
        <f aca="false">IF(OR(B447="",E447=""),"",ROUND(IF(D447="",1,D447)*E447,2))</f>
        <v/>
      </c>
      <c r="G447" s="21" t="str">
        <f aca="false">IF(F447="","",SUMIFS($F$5:F447,$B$5:B447,"&gt;="&amp;DATE(YEAR(B447),MONTH(B447),1),$B$5:B447,"&lt;"&amp;DATE(YEAR(B447),MONTH(B447)+1,1)))</f>
        <v/>
      </c>
      <c r="H447" s="19"/>
      <c r="I447" s="22"/>
      <c r="J447" s="19"/>
      <c r="K447" s="19"/>
      <c r="L447" s="22"/>
      <c r="M447" s="19"/>
      <c r="N447" s="18"/>
      <c r="O447" s="23" t="str">
        <f aca="false">IF(I447="","",I447&amp;"#"&amp;COUNTIF($I$5:I447,I447))</f>
        <v/>
      </c>
    </row>
    <row r="448" customFormat="false" ht="15" hidden="false" customHeight="false" outlineLevel="0" collapsed="false">
      <c r="A448" s="17" t="str">
        <f aca="false">IF(F448="","",COUNT($F$5:F448))</f>
        <v/>
      </c>
      <c r="B448" s="18"/>
      <c r="C448" s="19"/>
      <c r="D448" s="19"/>
      <c r="E448" s="20"/>
      <c r="F448" s="21" t="str">
        <f aca="false">IF(OR(B448="",E448=""),"",ROUND(IF(D448="",1,D448)*E448,2))</f>
        <v/>
      </c>
      <c r="G448" s="21" t="str">
        <f aca="false">IF(F448="","",SUMIFS($F$5:F448,$B$5:B448,"&gt;="&amp;DATE(YEAR(B448),MONTH(B448),1),$B$5:B448,"&lt;"&amp;DATE(YEAR(B448),MONTH(B448)+1,1)))</f>
        <v/>
      </c>
      <c r="H448" s="19"/>
      <c r="I448" s="22"/>
      <c r="J448" s="19"/>
      <c r="K448" s="19"/>
      <c r="L448" s="22"/>
      <c r="M448" s="19"/>
      <c r="N448" s="18"/>
      <c r="O448" s="23" t="str">
        <f aca="false">IF(I448="","",I448&amp;"#"&amp;COUNTIF($I$5:I448,I448))</f>
        <v/>
      </c>
    </row>
    <row r="449" customFormat="false" ht="15" hidden="false" customHeight="false" outlineLevel="0" collapsed="false">
      <c r="A449" s="17" t="str">
        <f aca="false">IF(F449="","",COUNT($F$5:F449))</f>
        <v/>
      </c>
      <c r="B449" s="18"/>
      <c r="C449" s="19"/>
      <c r="D449" s="19"/>
      <c r="E449" s="20"/>
      <c r="F449" s="21" t="str">
        <f aca="false">IF(OR(B449="",E449=""),"",ROUND(IF(D449="",1,D449)*E449,2))</f>
        <v/>
      </c>
      <c r="G449" s="21" t="str">
        <f aca="false">IF(F449="","",SUMIFS($F$5:F449,$B$5:B449,"&gt;="&amp;DATE(YEAR(B449),MONTH(B449),1),$B$5:B449,"&lt;"&amp;DATE(YEAR(B449),MONTH(B449)+1,1)))</f>
        <v/>
      </c>
      <c r="H449" s="19"/>
      <c r="I449" s="22"/>
      <c r="J449" s="19"/>
      <c r="K449" s="19"/>
      <c r="L449" s="22"/>
      <c r="M449" s="19"/>
      <c r="N449" s="18"/>
      <c r="O449" s="23" t="str">
        <f aca="false">IF(I449="","",I449&amp;"#"&amp;COUNTIF($I$5:I449,I449))</f>
        <v/>
      </c>
    </row>
    <row r="450" customFormat="false" ht="15" hidden="false" customHeight="false" outlineLevel="0" collapsed="false">
      <c r="A450" s="17" t="str">
        <f aca="false">IF(F450="","",COUNT($F$5:F450))</f>
        <v/>
      </c>
      <c r="B450" s="18"/>
      <c r="C450" s="19"/>
      <c r="D450" s="19"/>
      <c r="E450" s="20"/>
      <c r="F450" s="21" t="str">
        <f aca="false">IF(OR(B450="",E450=""),"",ROUND(IF(D450="",1,D450)*E450,2))</f>
        <v/>
      </c>
      <c r="G450" s="21" t="str">
        <f aca="false">IF(F450="","",SUMIFS($F$5:F450,$B$5:B450,"&gt;="&amp;DATE(YEAR(B450),MONTH(B450),1),$B$5:B450,"&lt;"&amp;DATE(YEAR(B450),MONTH(B450)+1,1)))</f>
        <v/>
      </c>
      <c r="H450" s="19"/>
      <c r="I450" s="22"/>
      <c r="J450" s="19"/>
      <c r="K450" s="19"/>
      <c r="L450" s="22"/>
      <c r="M450" s="19"/>
      <c r="N450" s="18"/>
      <c r="O450" s="23" t="str">
        <f aca="false">IF(I450="","",I450&amp;"#"&amp;COUNTIF($I$5:I450,I450))</f>
        <v/>
      </c>
    </row>
    <row r="451" customFormat="false" ht="15" hidden="false" customHeight="false" outlineLevel="0" collapsed="false">
      <c r="A451" s="17" t="str">
        <f aca="false">IF(F451="","",COUNT($F$5:F451))</f>
        <v/>
      </c>
      <c r="B451" s="18"/>
      <c r="C451" s="19"/>
      <c r="D451" s="19"/>
      <c r="E451" s="20"/>
      <c r="F451" s="21" t="str">
        <f aca="false">IF(OR(B451="",E451=""),"",ROUND(IF(D451="",1,D451)*E451,2))</f>
        <v/>
      </c>
      <c r="G451" s="21" t="str">
        <f aca="false">IF(F451="","",SUMIFS($F$5:F451,$B$5:B451,"&gt;="&amp;DATE(YEAR(B451),MONTH(B451),1),$B$5:B451,"&lt;"&amp;DATE(YEAR(B451),MONTH(B451)+1,1)))</f>
        <v/>
      </c>
      <c r="H451" s="19"/>
      <c r="I451" s="22"/>
      <c r="J451" s="19"/>
      <c r="K451" s="19"/>
      <c r="L451" s="22"/>
      <c r="M451" s="19"/>
      <c r="N451" s="18"/>
      <c r="O451" s="23" t="str">
        <f aca="false">IF(I451="","",I451&amp;"#"&amp;COUNTIF($I$5:I451,I451))</f>
        <v/>
      </c>
    </row>
    <row r="452" customFormat="false" ht="15" hidden="false" customHeight="false" outlineLevel="0" collapsed="false">
      <c r="A452" s="17" t="str">
        <f aca="false">IF(F452="","",COUNT($F$5:F452))</f>
        <v/>
      </c>
      <c r="B452" s="18"/>
      <c r="C452" s="19"/>
      <c r="D452" s="19"/>
      <c r="E452" s="20"/>
      <c r="F452" s="21" t="str">
        <f aca="false">IF(OR(B452="",E452=""),"",ROUND(IF(D452="",1,D452)*E452,2))</f>
        <v/>
      </c>
      <c r="G452" s="21" t="str">
        <f aca="false">IF(F452="","",SUMIFS($F$5:F452,$B$5:B452,"&gt;="&amp;DATE(YEAR(B452),MONTH(B452),1),$B$5:B452,"&lt;"&amp;DATE(YEAR(B452),MONTH(B452)+1,1)))</f>
        <v/>
      </c>
      <c r="H452" s="19"/>
      <c r="I452" s="22"/>
      <c r="J452" s="19"/>
      <c r="K452" s="19"/>
      <c r="L452" s="22"/>
      <c r="M452" s="19"/>
      <c r="N452" s="18"/>
      <c r="O452" s="23" t="str">
        <f aca="false">IF(I452="","",I452&amp;"#"&amp;COUNTIF($I$5:I452,I452))</f>
        <v/>
      </c>
    </row>
    <row r="453" customFormat="false" ht="15" hidden="false" customHeight="false" outlineLevel="0" collapsed="false">
      <c r="A453" s="17" t="str">
        <f aca="false">IF(F453="","",COUNT($F$5:F453))</f>
        <v/>
      </c>
      <c r="B453" s="18"/>
      <c r="C453" s="19"/>
      <c r="D453" s="19"/>
      <c r="E453" s="20"/>
      <c r="F453" s="21" t="str">
        <f aca="false">IF(OR(B453="",E453=""),"",ROUND(IF(D453="",1,D453)*E453,2))</f>
        <v/>
      </c>
      <c r="G453" s="21" t="str">
        <f aca="false">IF(F453="","",SUMIFS($F$5:F453,$B$5:B453,"&gt;="&amp;DATE(YEAR(B453),MONTH(B453),1),$B$5:B453,"&lt;"&amp;DATE(YEAR(B453),MONTH(B453)+1,1)))</f>
        <v/>
      </c>
      <c r="H453" s="19"/>
      <c r="I453" s="22"/>
      <c r="J453" s="19"/>
      <c r="K453" s="19"/>
      <c r="L453" s="22"/>
      <c r="M453" s="19"/>
      <c r="N453" s="18"/>
      <c r="O453" s="23" t="str">
        <f aca="false">IF(I453="","",I453&amp;"#"&amp;COUNTIF($I$5:I453,I453))</f>
        <v/>
      </c>
    </row>
    <row r="454" customFormat="false" ht="15" hidden="false" customHeight="false" outlineLevel="0" collapsed="false">
      <c r="A454" s="17" t="str">
        <f aca="false">IF(F454="","",COUNT($F$5:F454))</f>
        <v/>
      </c>
      <c r="B454" s="18"/>
      <c r="C454" s="19"/>
      <c r="D454" s="19"/>
      <c r="E454" s="20"/>
      <c r="F454" s="21" t="str">
        <f aca="false">IF(OR(B454="",E454=""),"",ROUND(IF(D454="",1,D454)*E454,2))</f>
        <v/>
      </c>
      <c r="G454" s="21" t="str">
        <f aca="false">IF(F454="","",SUMIFS($F$5:F454,$B$5:B454,"&gt;="&amp;DATE(YEAR(B454),MONTH(B454),1),$B$5:B454,"&lt;"&amp;DATE(YEAR(B454),MONTH(B454)+1,1)))</f>
        <v/>
      </c>
      <c r="H454" s="19"/>
      <c r="I454" s="22"/>
      <c r="J454" s="19"/>
      <c r="K454" s="19"/>
      <c r="L454" s="22"/>
      <c r="M454" s="19"/>
      <c r="N454" s="18"/>
      <c r="O454" s="23" t="str">
        <f aca="false">IF(I454="","",I454&amp;"#"&amp;COUNTIF($I$5:I454,I454))</f>
        <v/>
      </c>
    </row>
    <row r="455" customFormat="false" ht="15" hidden="false" customHeight="false" outlineLevel="0" collapsed="false">
      <c r="A455" s="17" t="str">
        <f aca="false">IF(F455="","",COUNT($F$5:F455))</f>
        <v/>
      </c>
      <c r="B455" s="18"/>
      <c r="C455" s="19"/>
      <c r="D455" s="19"/>
      <c r="E455" s="20"/>
      <c r="F455" s="21" t="str">
        <f aca="false">IF(OR(B455="",E455=""),"",ROUND(IF(D455="",1,D455)*E455,2))</f>
        <v/>
      </c>
      <c r="G455" s="21" t="str">
        <f aca="false">IF(F455="","",SUMIFS($F$5:F455,$B$5:B455,"&gt;="&amp;DATE(YEAR(B455),MONTH(B455),1),$B$5:B455,"&lt;"&amp;DATE(YEAR(B455),MONTH(B455)+1,1)))</f>
        <v/>
      </c>
      <c r="H455" s="19"/>
      <c r="I455" s="22"/>
      <c r="J455" s="19"/>
      <c r="K455" s="19"/>
      <c r="L455" s="22"/>
      <c r="M455" s="19"/>
      <c r="N455" s="18"/>
      <c r="O455" s="23" t="str">
        <f aca="false">IF(I455="","",I455&amp;"#"&amp;COUNTIF($I$5:I455,I455))</f>
        <v/>
      </c>
    </row>
    <row r="456" customFormat="false" ht="15" hidden="false" customHeight="false" outlineLevel="0" collapsed="false">
      <c r="A456" s="17" t="str">
        <f aca="false">IF(F456="","",COUNT($F$5:F456))</f>
        <v/>
      </c>
      <c r="B456" s="18"/>
      <c r="C456" s="19"/>
      <c r="D456" s="19"/>
      <c r="E456" s="20"/>
      <c r="F456" s="21" t="str">
        <f aca="false">IF(OR(B456="",E456=""),"",ROUND(IF(D456="",1,D456)*E456,2))</f>
        <v/>
      </c>
      <c r="G456" s="21" t="str">
        <f aca="false">IF(F456="","",SUMIFS($F$5:F456,$B$5:B456,"&gt;="&amp;DATE(YEAR(B456),MONTH(B456),1),$B$5:B456,"&lt;"&amp;DATE(YEAR(B456),MONTH(B456)+1,1)))</f>
        <v/>
      </c>
      <c r="H456" s="19"/>
      <c r="I456" s="22"/>
      <c r="J456" s="19"/>
      <c r="K456" s="19"/>
      <c r="L456" s="22"/>
      <c r="M456" s="19"/>
      <c r="N456" s="18"/>
      <c r="O456" s="23" t="str">
        <f aca="false">IF(I456="","",I456&amp;"#"&amp;COUNTIF($I$5:I456,I456))</f>
        <v/>
      </c>
    </row>
    <row r="457" customFormat="false" ht="15" hidden="false" customHeight="false" outlineLevel="0" collapsed="false">
      <c r="A457" s="17" t="str">
        <f aca="false">IF(F457="","",COUNT($F$5:F457))</f>
        <v/>
      </c>
      <c r="B457" s="18"/>
      <c r="C457" s="19"/>
      <c r="D457" s="19"/>
      <c r="E457" s="20"/>
      <c r="F457" s="21" t="str">
        <f aca="false">IF(OR(B457="",E457=""),"",ROUND(IF(D457="",1,D457)*E457,2))</f>
        <v/>
      </c>
      <c r="G457" s="21" t="str">
        <f aca="false">IF(F457="","",SUMIFS($F$5:F457,$B$5:B457,"&gt;="&amp;DATE(YEAR(B457),MONTH(B457),1),$B$5:B457,"&lt;"&amp;DATE(YEAR(B457),MONTH(B457)+1,1)))</f>
        <v/>
      </c>
      <c r="H457" s="19"/>
      <c r="I457" s="22"/>
      <c r="J457" s="19"/>
      <c r="K457" s="19"/>
      <c r="L457" s="22"/>
      <c r="M457" s="19"/>
      <c r="N457" s="18"/>
      <c r="O457" s="23" t="str">
        <f aca="false">IF(I457="","",I457&amp;"#"&amp;COUNTIF($I$5:I457,I457))</f>
        <v/>
      </c>
    </row>
    <row r="458" customFormat="false" ht="15" hidden="false" customHeight="false" outlineLevel="0" collapsed="false">
      <c r="A458" s="17" t="str">
        <f aca="false">IF(F458="","",COUNT($F$5:F458))</f>
        <v/>
      </c>
      <c r="B458" s="18"/>
      <c r="C458" s="19"/>
      <c r="D458" s="19"/>
      <c r="E458" s="20"/>
      <c r="F458" s="21" t="str">
        <f aca="false">IF(OR(B458="",E458=""),"",ROUND(IF(D458="",1,D458)*E458,2))</f>
        <v/>
      </c>
      <c r="G458" s="21" t="str">
        <f aca="false">IF(F458="","",SUMIFS($F$5:F458,$B$5:B458,"&gt;="&amp;DATE(YEAR(B458),MONTH(B458),1),$B$5:B458,"&lt;"&amp;DATE(YEAR(B458),MONTH(B458)+1,1)))</f>
        <v/>
      </c>
      <c r="H458" s="19"/>
      <c r="I458" s="22"/>
      <c r="J458" s="19"/>
      <c r="K458" s="19"/>
      <c r="L458" s="22"/>
      <c r="M458" s="19"/>
      <c r="N458" s="18"/>
      <c r="O458" s="23" t="str">
        <f aca="false">IF(I458="","",I458&amp;"#"&amp;COUNTIF($I$5:I458,I458))</f>
        <v/>
      </c>
    </row>
    <row r="459" customFormat="false" ht="15" hidden="false" customHeight="false" outlineLevel="0" collapsed="false">
      <c r="A459" s="17" t="str">
        <f aca="false">IF(F459="","",COUNT($F$5:F459))</f>
        <v/>
      </c>
      <c r="B459" s="18"/>
      <c r="C459" s="19"/>
      <c r="D459" s="19"/>
      <c r="E459" s="20"/>
      <c r="F459" s="21" t="str">
        <f aca="false">IF(OR(B459="",E459=""),"",ROUND(IF(D459="",1,D459)*E459,2))</f>
        <v/>
      </c>
      <c r="G459" s="21" t="str">
        <f aca="false">IF(F459="","",SUMIFS($F$5:F459,$B$5:B459,"&gt;="&amp;DATE(YEAR(B459),MONTH(B459),1),$B$5:B459,"&lt;"&amp;DATE(YEAR(B459),MONTH(B459)+1,1)))</f>
        <v/>
      </c>
      <c r="H459" s="19"/>
      <c r="I459" s="22"/>
      <c r="J459" s="19"/>
      <c r="K459" s="19"/>
      <c r="L459" s="22"/>
      <c r="M459" s="19"/>
      <c r="N459" s="18"/>
      <c r="O459" s="23" t="str">
        <f aca="false">IF(I459="","",I459&amp;"#"&amp;COUNTIF($I$5:I459,I459))</f>
        <v/>
      </c>
    </row>
    <row r="460" customFormat="false" ht="15" hidden="false" customHeight="false" outlineLevel="0" collapsed="false">
      <c r="A460" s="17" t="str">
        <f aca="false">IF(F460="","",COUNT($F$5:F460))</f>
        <v/>
      </c>
      <c r="B460" s="18"/>
      <c r="C460" s="19"/>
      <c r="D460" s="19"/>
      <c r="E460" s="20"/>
      <c r="F460" s="21" t="str">
        <f aca="false">IF(OR(B460="",E460=""),"",ROUND(IF(D460="",1,D460)*E460,2))</f>
        <v/>
      </c>
      <c r="G460" s="21" t="str">
        <f aca="false">IF(F460="","",SUMIFS($F$5:F460,$B$5:B460,"&gt;="&amp;DATE(YEAR(B460),MONTH(B460),1),$B$5:B460,"&lt;"&amp;DATE(YEAR(B460),MONTH(B460)+1,1)))</f>
        <v/>
      </c>
      <c r="H460" s="19"/>
      <c r="I460" s="22"/>
      <c r="J460" s="19"/>
      <c r="K460" s="19"/>
      <c r="L460" s="22"/>
      <c r="M460" s="19"/>
      <c r="N460" s="18"/>
      <c r="O460" s="23" t="str">
        <f aca="false">IF(I460="","",I460&amp;"#"&amp;COUNTIF($I$5:I460,I460))</f>
        <v/>
      </c>
    </row>
    <row r="461" customFormat="false" ht="15" hidden="false" customHeight="false" outlineLevel="0" collapsed="false">
      <c r="A461" s="17" t="str">
        <f aca="false">IF(F461="","",COUNT($F$5:F461))</f>
        <v/>
      </c>
      <c r="B461" s="18"/>
      <c r="C461" s="19"/>
      <c r="D461" s="19"/>
      <c r="E461" s="20"/>
      <c r="F461" s="21" t="str">
        <f aca="false">IF(OR(B461="",E461=""),"",ROUND(IF(D461="",1,D461)*E461,2))</f>
        <v/>
      </c>
      <c r="G461" s="21" t="str">
        <f aca="false">IF(F461="","",SUMIFS($F$5:F461,$B$5:B461,"&gt;="&amp;DATE(YEAR(B461),MONTH(B461),1),$B$5:B461,"&lt;"&amp;DATE(YEAR(B461),MONTH(B461)+1,1)))</f>
        <v/>
      </c>
      <c r="H461" s="19"/>
      <c r="I461" s="22"/>
      <c r="J461" s="19"/>
      <c r="K461" s="19"/>
      <c r="L461" s="22"/>
      <c r="M461" s="19"/>
      <c r="N461" s="18"/>
      <c r="O461" s="23" t="str">
        <f aca="false">IF(I461="","",I461&amp;"#"&amp;COUNTIF($I$5:I461,I461))</f>
        <v/>
      </c>
    </row>
    <row r="462" customFormat="false" ht="15" hidden="false" customHeight="false" outlineLevel="0" collapsed="false">
      <c r="A462" s="17" t="str">
        <f aca="false">IF(F462="","",COUNT($F$5:F462))</f>
        <v/>
      </c>
      <c r="B462" s="18"/>
      <c r="C462" s="19"/>
      <c r="D462" s="19"/>
      <c r="E462" s="20"/>
      <c r="F462" s="21" t="str">
        <f aca="false">IF(OR(B462="",E462=""),"",ROUND(IF(D462="",1,D462)*E462,2))</f>
        <v/>
      </c>
      <c r="G462" s="21" t="str">
        <f aca="false">IF(F462="","",SUMIFS($F$5:F462,$B$5:B462,"&gt;="&amp;DATE(YEAR(B462),MONTH(B462),1),$B$5:B462,"&lt;"&amp;DATE(YEAR(B462),MONTH(B462)+1,1)))</f>
        <v/>
      </c>
      <c r="H462" s="19"/>
      <c r="I462" s="22"/>
      <c r="J462" s="19"/>
      <c r="K462" s="19"/>
      <c r="L462" s="22"/>
      <c r="M462" s="19"/>
      <c r="N462" s="18"/>
      <c r="O462" s="23" t="str">
        <f aca="false">IF(I462="","",I462&amp;"#"&amp;COUNTIF($I$5:I462,I462))</f>
        <v/>
      </c>
    </row>
    <row r="463" customFormat="false" ht="15" hidden="false" customHeight="false" outlineLevel="0" collapsed="false">
      <c r="A463" s="17" t="str">
        <f aca="false">IF(F463="","",COUNT($F$5:F463))</f>
        <v/>
      </c>
      <c r="B463" s="18"/>
      <c r="C463" s="19"/>
      <c r="D463" s="19"/>
      <c r="E463" s="20"/>
      <c r="F463" s="21" t="str">
        <f aca="false">IF(OR(B463="",E463=""),"",ROUND(IF(D463="",1,D463)*E463,2))</f>
        <v/>
      </c>
      <c r="G463" s="21" t="str">
        <f aca="false">IF(F463="","",SUMIFS($F$5:F463,$B$5:B463,"&gt;="&amp;DATE(YEAR(B463),MONTH(B463),1),$B$5:B463,"&lt;"&amp;DATE(YEAR(B463),MONTH(B463)+1,1)))</f>
        <v/>
      </c>
      <c r="H463" s="19"/>
      <c r="I463" s="22"/>
      <c r="J463" s="19"/>
      <c r="K463" s="19"/>
      <c r="L463" s="22"/>
      <c r="M463" s="19"/>
      <c r="N463" s="18"/>
      <c r="O463" s="23" t="str">
        <f aca="false">IF(I463="","",I463&amp;"#"&amp;COUNTIF($I$5:I463,I463))</f>
        <v/>
      </c>
    </row>
    <row r="464" customFormat="false" ht="15" hidden="false" customHeight="false" outlineLevel="0" collapsed="false">
      <c r="A464" s="17" t="str">
        <f aca="false">IF(F464="","",COUNT($F$5:F464))</f>
        <v/>
      </c>
      <c r="B464" s="18"/>
      <c r="C464" s="19"/>
      <c r="D464" s="19"/>
      <c r="E464" s="20"/>
      <c r="F464" s="21" t="str">
        <f aca="false">IF(OR(B464="",E464=""),"",ROUND(IF(D464="",1,D464)*E464,2))</f>
        <v/>
      </c>
      <c r="G464" s="21" t="str">
        <f aca="false">IF(F464="","",SUMIFS($F$5:F464,$B$5:B464,"&gt;="&amp;DATE(YEAR(B464),MONTH(B464),1),$B$5:B464,"&lt;"&amp;DATE(YEAR(B464),MONTH(B464)+1,1)))</f>
        <v/>
      </c>
      <c r="H464" s="19"/>
      <c r="I464" s="22"/>
      <c r="J464" s="19"/>
      <c r="K464" s="19"/>
      <c r="L464" s="22"/>
      <c r="M464" s="19"/>
      <c r="N464" s="18"/>
      <c r="O464" s="23" t="str">
        <f aca="false">IF(I464="","",I464&amp;"#"&amp;COUNTIF($I$5:I464,I464))</f>
        <v/>
      </c>
    </row>
    <row r="465" customFormat="false" ht="15" hidden="false" customHeight="false" outlineLevel="0" collapsed="false">
      <c r="A465" s="17" t="str">
        <f aca="false">IF(F465="","",COUNT($F$5:F465))</f>
        <v/>
      </c>
      <c r="B465" s="18"/>
      <c r="C465" s="19"/>
      <c r="D465" s="19"/>
      <c r="E465" s="20"/>
      <c r="F465" s="21" t="str">
        <f aca="false">IF(OR(B465="",E465=""),"",ROUND(IF(D465="",1,D465)*E465,2))</f>
        <v/>
      </c>
      <c r="G465" s="21" t="str">
        <f aca="false">IF(F465="","",SUMIFS($F$5:F465,$B$5:B465,"&gt;="&amp;DATE(YEAR(B465),MONTH(B465),1),$B$5:B465,"&lt;"&amp;DATE(YEAR(B465),MONTH(B465)+1,1)))</f>
        <v/>
      </c>
      <c r="H465" s="19"/>
      <c r="I465" s="22"/>
      <c r="J465" s="19"/>
      <c r="K465" s="19"/>
      <c r="L465" s="22"/>
      <c r="M465" s="19"/>
      <c r="N465" s="18"/>
      <c r="O465" s="23" t="str">
        <f aca="false">IF(I465="","",I465&amp;"#"&amp;COUNTIF($I$5:I465,I465))</f>
        <v/>
      </c>
    </row>
    <row r="466" customFormat="false" ht="15" hidden="false" customHeight="false" outlineLevel="0" collapsed="false">
      <c r="A466" s="17" t="str">
        <f aca="false">IF(F466="","",COUNT($F$5:F466))</f>
        <v/>
      </c>
      <c r="B466" s="18"/>
      <c r="C466" s="19"/>
      <c r="D466" s="19"/>
      <c r="E466" s="20"/>
      <c r="F466" s="21" t="str">
        <f aca="false">IF(OR(B466="",E466=""),"",ROUND(IF(D466="",1,D466)*E466,2))</f>
        <v/>
      </c>
      <c r="G466" s="21" t="str">
        <f aca="false">IF(F466="","",SUMIFS($F$5:F466,$B$5:B466,"&gt;="&amp;DATE(YEAR(B466),MONTH(B466),1),$B$5:B466,"&lt;"&amp;DATE(YEAR(B466),MONTH(B466)+1,1)))</f>
        <v/>
      </c>
      <c r="H466" s="19"/>
      <c r="I466" s="22"/>
      <c r="J466" s="19"/>
      <c r="K466" s="19"/>
      <c r="L466" s="22"/>
      <c r="M466" s="19"/>
      <c r="N466" s="18"/>
      <c r="O466" s="23" t="str">
        <f aca="false">IF(I466="","",I466&amp;"#"&amp;COUNTIF($I$5:I466,I466))</f>
        <v/>
      </c>
    </row>
    <row r="467" customFormat="false" ht="15" hidden="false" customHeight="false" outlineLevel="0" collapsed="false">
      <c r="A467" s="17" t="str">
        <f aca="false">IF(F467="","",COUNT($F$5:F467))</f>
        <v/>
      </c>
      <c r="B467" s="18"/>
      <c r="C467" s="19"/>
      <c r="D467" s="19"/>
      <c r="E467" s="20"/>
      <c r="F467" s="21" t="str">
        <f aca="false">IF(OR(B467="",E467=""),"",ROUND(IF(D467="",1,D467)*E467,2))</f>
        <v/>
      </c>
      <c r="G467" s="21" t="str">
        <f aca="false">IF(F467="","",SUMIFS($F$5:F467,$B$5:B467,"&gt;="&amp;DATE(YEAR(B467),MONTH(B467),1),$B$5:B467,"&lt;"&amp;DATE(YEAR(B467),MONTH(B467)+1,1)))</f>
        <v/>
      </c>
      <c r="H467" s="19"/>
      <c r="I467" s="22"/>
      <c r="J467" s="19"/>
      <c r="K467" s="19"/>
      <c r="L467" s="22"/>
      <c r="M467" s="19"/>
      <c r="N467" s="18"/>
      <c r="O467" s="23" t="str">
        <f aca="false">IF(I467="","",I467&amp;"#"&amp;COUNTIF($I$5:I467,I467))</f>
        <v/>
      </c>
    </row>
    <row r="468" customFormat="false" ht="15" hidden="false" customHeight="false" outlineLevel="0" collapsed="false">
      <c r="A468" s="17" t="str">
        <f aca="false">IF(F468="","",COUNT($F$5:F468))</f>
        <v/>
      </c>
      <c r="B468" s="18"/>
      <c r="C468" s="19"/>
      <c r="D468" s="19"/>
      <c r="E468" s="20"/>
      <c r="F468" s="21" t="str">
        <f aca="false">IF(OR(B468="",E468=""),"",ROUND(IF(D468="",1,D468)*E468,2))</f>
        <v/>
      </c>
      <c r="G468" s="21" t="str">
        <f aca="false">IF(F468="","",SUMIFS($F$5:F468,$B$5:B468,"&gt;="&amp;DATE(YEAR(B468),MONTH(B468),1),$B$5:B468,"&lt;"&amp;DATE(YEAR(B468),MONTH(B468)+1,1)))</f>
        <v/>
      </c>
      <c r="H468" s="19"/>
      <c r="I468" s="22"/>
      <c r="J468" s="19"/>
      <c r="K468" s="19"/>
      <c r="L468" s="22"/>
      <c r="M468" s="19"/>
      <c r="N468" s="18"/>
      <c r="O468" s="23" t="str">
        <f aca="false">IF(I468="","",I468&amp;"#"&amp;COUNTIF($I$5:I468,I468))</f>
        <v/>
      </c>
    </row>
    <row r="469" customFormat="false" ht="15" hidden="false" customHeight="false" outlineLevel="0" collapsed="false">
      <c r="A469" s="17" t="str">
        <f aca="false">IF(F469="","",COUNT($F$5:F469))</f>
        <v/>
      </c>
      <c r="B469" s="18"/>
      <c r="C469" s="19"/>
      <c r="D469" s="19"/>
      <c r="E469" s="20"/>
      <c r="F469" s="21" t="str">
        <f aca="false">IF(OR(B469="",E469=""),"",ROUND(IF(D469="",1,D469)*E469,2))</f>
        <v/>
      </c>
      <c r="G469" s="21" t="str">
        <f aca="false">IF(F469="","",SUMIFS($F$5:F469,$B$5:B469,"&gt;="&amp;DATE(YEAR(B469),MONTH(B469),1),$B$5:B469,"&lt;"&amp;DATE(YEAR(B469),MONTH(B469)+1,1)))</f>
        <v/>
      </c>
      <c r="H469" s="19"/>
      <c r="I469" s="22"/>
      <c r="J469" s="19"/>
      <c r="K469" s="19"/>
      <c r="L469" s="22"/>
      <c r="M469" s="19"/>
      <c r="N469" s="18"/>
      <c r="O469" s="23" t="str">
        <f aca="false">IF(I469="","",I469&amp;"#"&amp;COUNTIF($I$5:I469,I469))</f>
        <v/>
      </c>
    </row>
    <row r="470" customFormat="false" ht="15" hidden="false" customHeight="false" outlineLevel="0" collapsed="false">
      <c r="A470" s="17" t="str">
        <f aca="false">IF(F470="","",COUNT($F$5:F470))</f>
        <v/>
      </c>
      <c r="B470" s="18"/>
      <c r="C470" s="19"/>
      <c r="D470" s="19"/>
      <c r="E470" s="20"/>
      <c r="F470" s="21" t="str">
        <f aca="false">IF(OR(B470="",E470=""),"",ROUND(IF(D470="",1,D470)*E470,2))</f>
        <v/>
      </c>
      <c r="G470" s="21" t="str">
        <f aca="false">IF(F470="","",SUMIFS($F$5:F470,$B$5:B470,"&gt;="&amp;DATE(YEAR(B470),MONTH(B470),1),$B$5:B470,"&lt;"&amp;DATE(YEAR(B470),MONTH(B470)+1,1)))</f>
        <v/>
      </c>
      <c r="H470" s="19"/>
      <c r="I470" s="22"/>
      <c r="J470" s="19"/>
      <c r="K470" s="19"/>
      <c r="L470" s="22"/>
      <c r="M470" s="19"/>
      <c r="N470" s="18"/>
      <c r="O470" s="23" t="str">
        <f aca="false">IF(I470="","",I470&amp;"#"&amp;COUNTIF($I$5:I470,I470))</f>
        <v/>
      </c>
    </row>
    <row r="471" customFormat="false" ht="15" hidden="false" customHeight="false" outlineLevel="0" collapsed="false">
      <c r="A471" s="17" t="str">
        <f aca="false">IF(F471="","",COUNT($F$5:F471))</f>
        <v/>
      </c>
      <c r="B471" s="18"/>
      <c r="C471" s="19"/>
      <c r="D471" s="19"/>
      <c r="E471" s="20"/>
      <c r="F471" s="21" t="str">
        <f aca="false">IF(OR(B471="",E471=""),"",ROUND(IF(D471="",1,D471)*E471,2))</f>
        <v/>
      </c>
      <c r="G471" s="21" t="str">
        <f aca="false">IF(F471="","",SUMIFS($F$5:F471,$B$5:B471,"&gt;="&amp;DATE(YEAR(B471),MONTH(B471),1),$B$5:B471,"&lt;"&amp;DATE(YEAR(B471),MONTH(B471)+1,1)))</f>
        <v/>
      </c>
      <c r="H471" s="19"/>
      <c r="I471" s="22"/>
      <c r="J471" s="19"/>
      <c r="K471" s="19"/>
      <c r="L471" s="22"/>
      <c r="M471" s="19"/>
      <c r="N471" s="18"/>
      <c r="O471" s="23" t="str">
        <f aca="false">IF(I471="","",I471&amp;"#"&amp;COUNTIF($I$5:I471,I471))</f>
        <v/>
      </c>
    </row>
    <row r="472" customFormat="false" ht="15" hidden="false" customHeight="false" outlineLevel="0" collapsed="false">
      <c r="A472" s="17" t="str">
        <f aca="false">IF(F472="","",COUNT($F$5:F472))</f>
        <v/>
      </c>
      <c r="B472" s="18"/>
      <c r="C472" s="19"/>
      <c r="D472" s="19"/>
      <c r="E472" s="20"/>
      <c r="F472" s="21" t="str">
        <f aca="false">IF(OR(B472="",E472=""),"",ROUND(IF(D472="",1,D472)*E472,2))</f>
        <v/>
      </c>
      <c r="G472" s="21" t="str">
        <f aca="false">IF(F472="","",SUMIFS($F$5:F472,$B$5:B472,"&gt;="&amp;DATE(YEAR(B472),MONTH(B472),1),$B$5:B472,"&lt;"&amp;DATE(YEAR(B472),MONTH(B472)+1,1)))</f>
        <v/>
      </c>
      <c r="H472" s="19"/>
      <c r="I472" s="22"/>
      <c r="J472" s="19"/>
      <c r="K472" s="19"/>
      <c r="L472" s="22"/>
      <c r="M472" s="19"/>
      <c r="N472" s="18"/>
      <c r="O472" s="23" t="str">
        <f aca="false">IF(I472="","",I472&amp;"#"&amp;COUNTIF($I$5:I472,I472))</f>
        <v/>
      </c>
    </row>
    <row r="473" customFormat="false" ht="15" hidden="false" customHeight="false" outlineLevel="0" collapsed="false">
      <c r="A473" s="17" t="str">
        <f aca="false">IF(F473="","",COUNT($F$5:F473))</f>
        <v/>
      </c>
      <c r="B473" s="18"/>
      <c r="C473" s="19"/>
      <c r="D473" s="19"/>
      <c r="E473" s="20"/>
      <c r="F473" s="21" t="str">
        <f aca="false">IF(OR(B473="",E473=""),"",ROUND(IF(D473="",1,D473)*E473,2))</f>
        <v/>
      </c>
      <c r="G473" s="21" t="str">
        <f aca="false">IF(F473="","",SUMIFS($F$5:F473,$B$5:B473,"&gt;="&amp;DATE(YEAR(B473),MONTH(B473),1),$B$5:B473,"&lt;"&amp;DATE(YEAR(B473),MONTH(B473)+1,1)))</f>
        <v/>
      </c>
      <c r="H473" s="19"/>
      <c r="I473" s="22"/>
      <c r="J473" s="19"/>
      <c r="K473" s="19"/>
      <c r="L473" s="22"/>
      <c r="M473" s="19"/>
      <c r="N473" s="18"/>
      <c r="O473" s="23" t="str">
        <f aca="false">IF(I473="","",I473&amp;"#"&amp;COUNTIF($I$5:I473,I473))</f>
        <v/>
      </c>
    </row>
    <row r="474" customFormat="false" ht="15" hidden="false" customHeight="false" outlineLevel="0" collapsed="false">
      <c r="A474" s="17" t="str">
        <f aca="false">IF(F474="","",COUNT($F$5:F474))</f>
        <v/>
      </c>
      <c r="B474" s="18"/>
      <c r="C474" s="19"/>
      <c r="D474" s="19"/>
      <c r="E474" s="20"/>
      <c r="F474" s="21" t="str">
        <f aca="false">IF(OR(B474="",E474=""),"",ROUND(IF(D474="",1,D474)*E474,2))</f>
        <v/>
      </c>
      <c r="G474" s="21" t="str">
        <f aca="false">IF(F474="","",SUMIFS($F$5:F474,$B$5:B474,"&gt;="&amp;DATE(YEAR(B474),MONTH(B474),1),$B$5:B474,"&lt;"&amp;DATE(YEAR(B474),MONTH(B474)+1,1)))</f>
        <v/>
      </c>
      <c r="H474" s="19"/>
      <c r="I474" s="22"/>
      <c r="J474" s="19"/>
      <c r="K474" s="19"/>
      <c r="L474" s="22"/>
      <c r="M474" s="19"/>
      <c r="N474" s="18"/>
      <c r="O474" s="23" t="str">
        <f aca="false">IF(I474="","",I474&amp;"#"&amp;COUNTIF($I$5:I474,I474))</f>
        <v/>
      </c>
    </row>
    <row r="475" customFormat="false" ht="15" hidden="false" customHeight="false" outlineLevel="0" collapsed="false">
      <c r="A475" s="17" t="str">
        <f aca="false">IF(F475="","",COUNT($F$5:F475))</f>
        <v/>
      </c>
      <c r="B475" s="18"/>
      <c r="C475" s="19"/>
      <c r="D475" s="19"/>
      <c r="E475" s="20"/>
      <c r="F475" s="21" t="str">
        <f aca="false">IF(OR(B475="",E475=""),"",ROUND(IF(D475="",1,D475)*E475,2))</f>
        <v/>
      </c>
      <c r="G475" s="21" t="str">
        <f aca="false">IF(F475="","",SUMIFS($F$5:F475,$B$5:B475,"&gt;="&amp;DATE(YEAR(B475),MONTH(B475),1),$B$5:B475,"&lt;"&amp;DATE(YEAR(B475),MONTH(B475)+1,1)))</f>
        <v/>
      </c>
      <c r="H475" s="19"/>
      <c r="I475" s="22"/>
      <c r="J475" s="19"/>
      <c r="K475" s="19"/>
      <c r="L475" s="22"/>
      <c r="M475" s="19"/>
      <c r="N475" s="18"/>
      <c r="O475" s="23" t="str">
        <f aca="false">IF(I475="","",I475&amp;"#"&amp;COUNTIF($I$5:I475,I475))</f>
        <v/>
      </c>
    </row>
    <row r="476" customFormat="false" ht="15" hidden="false" customHeight="false" outlineLevel="0" collapsed="false">
      <c r="A476" s="17" t="str">
        <f aca="false">IF(F476="","",COUNT($F$5:F476))</f>
        <v/>
      </c>
      <c r="B476" s="18"/>
      <c r="C476" s="19"/>
      <c r="D476" s="19"/>
      <c r="E476" s="20"/>
      <c r="F476" s="21" t="str">
        <f aca="false">IF(OR(B476="",E476=""),"",ROUND(IF(D476="",1,D476)*E476,2))</f>
        <v/>
      </c>
      <c r="G476" s="21" t="str">
        <f aca="false">IF(F476="","",SUMIFS($F$5:F476,$B$5:B476,"&gt;="&amp;DATE(YEAR(B476),MONTH(B476),1),$B$5:B476,"&lt;"&amp;DATE(YEAR(B476),MONTH(B476)+1,1)))</f>
        <v/>
      </c>
      <c r="H476" s="19"/>
      <c r="I476" s="22"/>
      <c r="J476" s="19"/>
      <c r="K476" s="19"/>
      <c r="L476" s="22"/>
      <c r="M476" s="19"/>
      <c r="N476" s="18"/>
      <c r="O476" s="23" t="str">
        <f aca="false">IF(I476="","",I476&amp;"#"&amp;COUNTIF($I$5:I476,I476))</f>
        <v/>
      </c>
    </row>
    <row r="477" customFormat="false" ht="15" hidden="false" customHeight="false" outlineLevel="0" collapsed="false">
      <c r="A477" s="17" t="str">
        <f aca="false">IF(F477="","",COUNT($F$5:F477))</f>
        <v/>
      </c>
      <c r="B477" s="18"/>
      <c r="C477" s="19"/>
      <c r="D477" s="19"/>
      <c r="E477" s="20"/>
      <c r="F477" s="21" t="str">
        <f aca="false">IF(OR(B477="",E477=""),"",ROUND(IF(D477="",1,D477)*E477,2))</f>
        <v/>
      </c>
      <c r="G477" s="21" t="str">
        <f aca="false">IF(F477="","",SUMIFS($F$5:F477,$B$5:B477,"&gt;="&amp;DATE(YEAR(B477),MONTH(B477),1),$B$5:B477,"&lt;"&amp;DATE(YEAR(B477),MONTH(B477)+1,1)))</f>
        <v/>
      </c>
      <c r="H477" s="19"/>
      <c r="I477" s="22"/>
      <c r="J477" s="19"/>
      <c r="K477" s="19"/>
      <c r="L477" s="22"/>
      <c r="M477" s="19"/>
      <c r="N477" s="18"/>
      <c r="O477" s="23" t="str">
        <f aca="false">IF(I477="","",I477&amp;"#"&amp;COUNTIF($I$5:I477,I477))</f>
        <v/>
      </c>
    </row>
    <row r="478" customFormat="false" ht="15" hidden="false" customHeight="false" outlineLevel="0" collapsed="false">
      <c r="A478" s="17" t="str">
        <f aca="false">IF(F478="","",COUNT($F$5:F478))</f>
        <v/>
      </c>
      <c r="B478" s="18"/>
      <c r="C478" s="19"/>
      <c r="D478" s="19"/>
      <c r="E478" s="20"/>
      <c r="F478" s="21" t="str">
        <f aca="false">IF(OR(B478="",E478=""),"",ROUND(IF(D478="",1,D478)*E478,2))</f>
        <v/>
      </c>
      <c r="G478" s="21" t="str">
        <f aca="false">IF(F478="","",SUMIFS($F$5:F478,$B$5:B478,"&gt;="&amp;DATE(YEAR(B478),MONTH(B478),1),$B$5:B478,"&lt;"&amp;DATE(YEAR(B478),MONTH(B478)+1,1)))</f>
        <v/>
      </c>
      <c r="H478" s="19"/>
      <c r="I478" s="22"/>
      <c r="J478" s="19"/>
      <c r="K478" s="19"/>
      <c r="L478" s="22"/>
      <c r="M478" s="19"/>
      <c r="N478" s="18"/>
      <c r="O478" s="23" t="str">
        <f aca="false">IF(I478="","",I478&amp;"#"&amp;COUNTIF($I$5:I478,I478))</f>
        <v/>
      </c>
    </row>
    <row r="479" customFormat="false" ht="15" hidden="false" customHeight="false" outlineLevel="0" collapsed="false">
      <c r="A479" s="17" t="str">
        <f aca="false">IF(F479="","",COUNT($F$5:F479))</f>
        <v/>
      </c>
      <c r="B479" s="18"/>
      <c r="C479" s="19"/>
      <c r="D479" s="19"/>
      <c r="E479" s="20"/>
      <c r="F479" s="21" t="str">
        <f aca="false">IF(OR(B479="",E479=""),"",ROUND(IF(D479="",1,D479)*E479,2))</f>
        <v/>
      </c>
      <c r="G479" s="21" t="str">
        <f aca="false">IF(F479="","",SUMIFS($F$5:F479,$B$5:B479,"&gt;="&amp;DATE(YEAR(B479),MONTH(B479),1),$B$5:B479,"&lt;"&amp;DATE(YEAR(B479),MONTH(B479)+1,1)))</f>
        <v/>
      </c>
      <c r="H479" s="19"/>
      <c r="I479" s="22"/>
      <c r="J479" s="19"/>
      <c r="K479" s="19"/>
      <c r="L479" s="22"/>
      <c r="M479" s="19"/>
      <c r="N479" s="18"/>
      <c r="O479" s="23" t="str">
        <f aca="false">IF(I479="","",I479&amp;"#"&amp;COUNTIF($I$5:I479,I479))</f>
        <v/>
      </c>
    </row>
    <row r="480" customFormat="false" ht="15" hidden="false" customHeight="false" outlineLevel="0" collapsed="false">
      <c r="A480" s="17" t="str">
        <f aca="false">IF(F480="","",COUNT($F$5:F480))</f>
        <v/>
      </c>
      <c r="B480" s="18"/>
      <c r="C480" s="19"/>
      <c r="D480" s="19"/>
      <c r="E480" s="20"/>
      <c r="F480" s="21" t="str">
        <f aca="false">IF(OR(B480="",E480=""),"",ROUND(IF(D480="",1,D480)*E480,2))</f>
        <v/>
      </c>
      <c r="G480" s="21" t="str">
        <f aca="false">IF(F480="","",SUMIFS($F$5:F480,$B$5:B480,"&gt;="&amp;DATE(YEAR(B480),MONTH(B480),1),$B$5:B480,"&lt;"&amp;DATE(YEAR(B480),MONTH(B480)+1,1)))</f>
        <v/>
      </c>
      <c r="H480" s="19"/>
      <c r="I480" s="22"/>
      <c r="J480" s="19"/>
      <c r="K480" s="19"/>
      <c r="L480" s="22"/>
      <c r="M480" s="19"/>
      <c r="N480" s="18"/>
      <c r="O480" s="23" t="str">
        <f aca="false">IF(I480="","",I480&amp;"#"&amp;COUNTIF($I$5:I480,I480))</f>
        <v/>
      </c>
    </row>
    <row r="481" customFormat="false" ht="15" hidden="false" customHeight="false" outlineLevel="0" collapsed="false">
      <c r="A481" s="17" t="str">
        <f aca="false">IF(F481="","",COUNT($F$5:F481))</f>
        <v/>
      </c>
      <c r="B481" s="18"/>
      <c r="C481" s="19"/>
      <c r="D481" s="19"/>
      <c r="E481" s="20"/>
      <c r="F481" s="21" t="str">
        <f aca="false">IF(OR(B481="",E481=""),"",ROUND(IF(D481="",1,D481)*E481,2))</f>
        <v/>
      </c>
      <c r="G481" s="21" t="str">
        <f aca="false">IF(F481="","",SUMIFS($F$5:F481,$B$5:B481,"&gt;="&amp;DATE(YEAR(B481),MONTH(B481),1),$B$5:B481,"&lt;"&amp;DATE(YEAR(B481),MONTH(B481)+1,1)))</f>
        <v/>
      </c>
      <c r="H481" s="19"/>
      <c r="I481" s="22"/>
      <c r="J481" s="19"/>
      <c r="K481" s="19"/>
      <c r="L481" s="22"/>
      <c r="M481" s="19"/>
      <c r="N481" s="18"/>
      <c r="O481" s="23" t="str">
        <f aca="false">IF(I481="","",I481&amp;"#"&amp;COUNTIF($I$5:I481,I481))</f>
        <v/>
      </c>
    </row>
    <row r="482" customFormat="false" ht="15" hidden="false" customHeight="false" outlineLevel="0" collapsed="false">
      <c r="A482" s="17" t="str">
        <f aca="false">IF(F482="","",COUNT($F$5:F482))</f>
        <v/>
      </c>
      <c r="B482" s="18"/>
      <c r="C482" s="19"/>
      <c r="D482" s="19"/>
      <c r="E482" s="20"/>
      <c r="F482" s="21" t="str">
        <f aca="false">IF(OR(B482="",E482=""),"",ROUND(IF(D482="",1,D482)*E482,2))</f>
        <v/>
      </c>
      <c r="G482" s="21" t="str">
        <f aca="false">IF(F482="","",SUMIFS($F$5:F482,$B$5:B482,"&gt;="&amp;DATE(YEAR(B482),MONTH(B482),1),$B$5:B482,"&lt;"&amp;DATE(YEAR(B482),MONTH(B482)+1,1)))</f>
        <v/>
      </c>
      <c r="H482" s="19"/>
      <c r="I482" s="22"/>
      <c r="J482" s="19"/>
      <c r="K482" s="19"/>
      <c r="L482" s="22"/>
      <c r="M482" s="19"/>
      <c r="N482" s="18"/>
      <c r="O482" s="23" t="str">
        <f aca="false">IF(I482="","",I482&amp;"#"&amp;COUNTIF($I$5:I482,I482))</f>
        <v/>
      </c>
    </row>
    <row r="483" customFormat="false" ht="15" hidden="false" customHeight="false" outlineLevel="0" collapsed="false">
      <c r="A483" s="17" t="str">
        <f aca="false">IF(F483="","",COUNT($F$5:F483))</f>
        <v/>
      </c>
      <c r="B483" s="18"/>
      <c r="C483" s="19"/>
      <c r="D483" s="19"/>
      <c r="E483" s="20"/>
      <c r="F483" s="21" t="str">
        <f aca="false">IF(OR(B483="",E483=""),"",ROUND(IF(D483="",1,D483)*E483,2))</f>
        <v/>
      </c>
      <c r="G483" s="21" t="str">
        <f aca="false">IF(F483="","",SUMIFS($F$5:F483,$B$5:B483,"&gt;="&amp;DATE(YEAR(B483),MONTH(B483),1),$B$5:B483,"&lt;"&amp;DATE(YEAR(B483),MONTH(B483)+1,1)))</f>
        <v/>
      </c>
      <c r="H483" s="19"/>
      <c r="I483" s="22"/>
      <c r="J483" s="19"/>
      <c r="K483" s="19"/>
      <c r="L483" s="22"/>
      <c r="M483" s="19"/>
      <c r="N483" s="18"/>
      <c r="O483" s="23" t="str">
        <f aca="false">IF(I483="","",I483&amp;"#"&amp;COUNTIF($I$5:I483,I483))</f>
        <v/>
      </c>
    </row>
    <row r="484" customFormat="false" ht="15" hidden="false" customHeight="false" outlineLevel="0" collapsed="false">
      <c r="A484" s="17" t="str">
        <f aca="false">IF(F484="","",COUNT($F$5:F484))</f>
        <v/>
      </c>
      <c r="B484" s="18"/>
      <c r="C484" s="19"/>
      <c r="D484" s="19"/>
      <c r="E484" s="20"/>
      <c r="F484" s="21" t="str">
        <f aca="false">IF(OR(B484="",E484=""),"",ROUND(IF(D484="",1,D484)*E484,2))</f>
        <v/>
      </c>
      <c r="G484" s="21" t="str">
        <f aca="false">IF(F484="","",SUMIFS($F$5:F484,$B$5:B484,"&gt;="&amp;DATE(YEAR(B484),MONTH(B484),1),$B$5:B484,"&lt;"&amp;DATE(YEAR(B484),MONTH(B484)+1,1)))</f>
        <v/>
      </c>
      <c r="H484" s="19"/>
      <c r="I484" s="22"/>
      <c r="J484" s="19"/>
      <c r="K484" s="19"/>
      <c r="L484" s="22"/>
      <c r="M484" s="19"/>
      <c r="N484" s="18"/>
      <c r="O484" s="23" t="str">
        <f aca="false">IF(I484="","",I484&amp;"#"&amp;COUNTIF($I$5:I484,I484))</f>
        <v/>
      </c>
    </row>
    <row r="485" customFormat="false" ht="15" hidden="false" customHeight="false" outlineLevel="0" collapsed="false">
      <c r="A485" s="17" t="str">
        <f aca="false">IF(F485="","",COUNT($F$5:F485))</f>
        <v/>
      </c>
      <c r="B485" s="18"/>
      <c r="C485" s="19"/>
      <c r="D485" s="19"/>
      <c r="E485" s="20"/>
      <c r="F485" s="21" t="str">
        <f aca="false">IF(OR(B485="",E485=""),"",ROUND(IF(D485="",1,D485)*E485,2))</f>
        <v/>
      </c>
      <c r="G485" s="21" t="str">
        <f aca="false">IF(F485="","",SUMIFS($F$5:F485,$B$5:B485,"&gt;="&amp;DATE(YEAR(B485),MONTH(B485),1),$B$5:B485,"&lt;"&amp;DATE(YEAR(B485),MONTH(B485)+1,1)))</f>
        <v/>
      </c>
      <c r="H485" s="19"/>
      <c r="I485" s="22"/>
      <c r="J485" s="19"/>
      <c r="K485" s="19"/>
      <c r="L485" s="22"/>
      <c r="M485" s="19"/>
      <c r="N485" s="18"/>
      <c r="O485" s="23" t="str">
        <f aca="false">IF(I485="","",I485&amp;"#"&amp;COUNTIF($I$5:I485,I485))</f>
        <v/>
      </c>
    </row>
    <row r="486" customFormat="false" ht="15" hidden="false" customHeight="false" outlineLevel="0" collapsed="false">
      <c r="A486" s="17" t="str">
        <f aca="false">IF(F486="","",COUNT($F$5:F486))</f>
        <v/>
      </c>
      <c r="B486" s="18"/>
      <c r="C486" s="19"/>
      <c r="D486" s="19"/>
      <c r="E486" s="20"/>
      <c r="F486" s="21" t="str">
        <f aca="false">IF(OR(B486="",E486=""),"",ROUND(IF(D486="",1,D486)*E486,2))</f>
        <v/>
      </c>
      <c r="G486" s="21" t="str">
        <f aca="false">IF(F486="","",SUMIFS($F$5:F486,$B$5:B486,"&gt;="&amp;DATE(YEAR(B486),MONTH(B486),1),$B$5:B486,"&lt;"&amp;DATE(YEAR(B486),MONTH(B486)+1,1)))</f>
        <v/>
      </c>
      <c r="H486" s="19"/>
      <c r="I486" s="22"/>
      <c r="J486" s="19"/>
      <c r="K486" s="19"/>
      <c r="L486" s="22"/>
      <c r="M486" s="19"/>
      <c r="N486" s="18"/>
      <c r="O486" s="23" t="str">
        <f aca="false">IF(I486="","",I486&amp;"#"&amp;COUNTIF($I$5:I486,I486))</f>
        <v/>
      </c>
    </row>
    <row r="487" customFormat="false" ht="15" hidden="false" customHeight="false" outlineLevel="0" collapsed="false">
      <c r="A487" s="17" t="str">
        <f aca="false">IF(F487="","",COUNT($F$5:F487))</f>
        <v/>
      </c>
      <c r="B487" s="18"/>
      <c r="C487" s="19"/>
      <c r="D487" s="19"/>
      <c r="E487" s="20"/>
      <c r="F487" s="21" t="str">
        <f aca="false">IF(OR(B487="",E487=""),"",ROUND(IF(D487="",1,D487)*E487,2))</f>
        <v/>
      </c>
      <c r="G487" s="21" t="str">
        <f aca="false">IF(F487="","",SUMIFS($F$5:F487,$B$5:B487,"&gt;="&amp;DATE(YEAR(B487),MONTH(B487),1),$B$5:B487,"&lt;"&amp;DATE(YEAR(B487),MONTH(B487)+1,1)))</f>
        <v/>
      </c>
      <c r="H487" s="19"/>
      <c r="I487" s="22"/>
      <c r="J487" s="19"/>
      <c r="K487" s="19"/>
      <c r="L487" s="22"/>
      <c r="M487" s="19"/>
      <c r="N487" s="18"/>
      <c r="O487" s="23" t="str">
        <f aca="false">IF(I487="","",I487&amp;"#"&amp;COUNTIF($I$5:I487,I487))</f>
        <v/>
      </c>
    </row>
    <row r="488" customFormat="false" ht="15" hidden="false" customHeight="false" outlineLevel="0" collapsed="false">
      <c r="A488" s="17" t="str">
        <f aca="false">IF(F488="","",COUNT($F$5:F488))</f>
        <v/>
      </c>
      <c r="B488" s="18"/>
      <c r="C488" s="19"/>
      <c r="D488" s="19"/>
      <c r="E488" s="20"/>
      <c r="F488" s="21" t="str">
        <f aca="false">IF(OR(B488="",E488=""),"",ROUND(IF(D488="",1,D488)*E488,2))</f>
        <v/>
      </c>
      <c r="G488" s="21" t="str">
        <f aca="false">IF(F488="","",SUMIFS($F$5:F488,$B$5:B488,"&gt;="&amp;DATE(YEAR(B488),MONTH(B488),1),$B$5:B488,"&lt;"&amp;DATE(YEAR(B488),MONTH(B488)+1,1)))</f>
        <v/>
      </c>
      <c r="H488" s="19"/>
      <c r="I488" s="22"/>
      <c r="J488" s="19"/>
      <c r="K488" s="19"/>
      <c r="L488" s="22"/>
      <c r="M488" s="19"/>
      <c r="N488" s="18"/>
      <c r="O488" s="23" t="str">
        <f aca="false">IF(I488="","",I488&amp;"#"&amp;COUNTIF($I$5:I488,I488))</f>
        <v/>
      </c>
    </row>
    <row r="489" customFormat="false" ht="15" hidden="false" customHeight="false" outlineLevel="0" collapsed="false">
      <c r="A489" s="17" t="str">
        <f aca="false">IF(F489="","",COUNT($F$5:F489))</f>
        <v/>
      </c>
      <c r="B489" s="18"/>
      <c r="C489" s="19"/>
      <c r="D489" s="19"/>
      <c r="E489" s="20"/>
      <c r="F489" s="21" t="str">
        <f aca="false">IF(OR(B489="",E489=""),"",ROUND(IF(D489="",1,D489)*E489,2))</f>
        <v/>
      </c>
      <c r="G489" s="21" t="str">
        <f aca="false">IF(F489="","",SUMIFS($F$5:F489,$B$5:B489,"&gt;="&amp;DATE(YEAR(B489),MONTH(B489),1),$B$5:B489,"&lt;"&amp;DATE(YEAR(B489),MONTH(B489)+1,1)))</f>
        <v/>
      </c>
      <c r="H489" s="19"/>
      <c r="I489" s="22"/>
      <c r="J489" s="19"/>
      <c r="K489" s="19"/>
      <c r="L489" s="22"/>
      <c r="M489" s="19"/>
      <c r="N489" s="18"/>
      <c r="O489" s="23" t="str">
        <f aca="false">IF(I489="","",I489&amp;"#"&amp;COUNTIF($I$5:I489,I489))</f>
        <v/>
      </c>
    </row>
    <row r="490" customFormat="false" ht="15" hidden="false" customHeight="false" outlineLevel="0" collapsed="false">
      <c r="A490" s="17" t="str">
        <f aca="false">IF(F490="","",COUNT($F$5:F490))</f>
        <v/>
      </c>
      <c r="B490" s="18"/>
      <c r="C490" s="19"/>
      <c r="D490" s="19"/>
      <c r="E490" s="20"/>
      <c r="F490" s="21" t="str">
        <f aca="false">IF(OR(B490="",E490=""),"",ROUND(IF(D490="",1,D490)*E490,2))</f>
        <v/>
      </c>
      <c r="G490" s="21" t="str">
        <f aca="false">IF(F490="","",SUMIFS($F$5:F490,$B$5:B490,"&gt;="&amp;DATE(YEAR(B490),MONTH(B490),1),$B$5:B490,"&lt;"&amp;DATE(YEAR(B490),MONTH(B490)+1,1)))</f>
        <v/>
      </c>
      <c r="H490" s="19"/>
      <c r="I490" s="22"/>
      <c r="J490" s="19"/>
      <c r="K490" s="19"/>
      <c r="L490" s="22"/>
      <c r="M490" s="19"/>
      <c r="N490" s="18"/>
      <c r="O490" s="23" t="str">
        <f aca="false">IF(I490="","",I490&amp;"#"&amp;COUNTIF($I$5:I490,I490))</f>
        <v/>
      </c>
    </row>
    <row r="491" customFormat="false" ht="15" hidden="false" customHeight="false" outlineLevel="0" collapsed="false">
      <c r="A491" s="17" t="str">
        <f aca="false">IF(F491="","",COUNT($F$5:F491))</f>
        <v/>
      </c>
      <c r="B491" s="18"/>
      <c r="C491" s="19"/>
      <c r="D491" s="19"/>
      <c r="E491" s="20"/>
      <c r="F491" s="21" t="str">
        <f aca="false">IF(OR(B491="",E491=""),"",ROUND(IF(D491="",1,D491)*E491,2))</f>
        <v/>
      </c>
      <c r="G491" s="21" t="str">
        <f aca="false">IF(F491="","",SUMIFS($F$5:F491,$B$5:B491,"&gt;="&amp;DATE(YEAR(B491),MONTH(B491),1),$B$5:B491,"&lt;"&amp;DATE(YEAR(B491),MONTH(B491)+1,1)))</f>
        <v/>
      </c>
      <c r="H491" s="19"/>
      <c r="I491" s="22"/>
      <c r="J491" s="19"/>
      <c r="K491" s="19"/>
      <c r="L491" s="22"/>
      <c r="M491" s="19"/>
      <c r="N491" s="18"/>
      <c r="O491" s="23" t="str">
        <f aca="false">IF(I491="","",I491&amp;"#"&amp;COUNTIF($I$5:I491,I491))</f>
        <v/>
      </c>
    </row>
    <row r="492" customFormat="false" ht="15" hidden="false" customHeight="false" outlineLevel="0" collapsed="false">
      <c r="A492" s="17" t="str">
        <f aca="false">IF(F492="","",COUNT($F$5:F492))</f>
        <v/>
      </c>
      <c r="B492" s="18"/>
      <c r="C492" s="19"/>
      <c r="D492" s="19"/>
      <c r="E492" s="20"/>
      <c r="F492" s="21" t="str">
        <f aca="false">IF(OR(B492="",E492=""),"",ROUND(IF(D492="",1,D492)*E492,2))</f>
        <v/>
      </c>
      <c r="G492" s="21" t="str">
        <f aca="false">IF(F492="","",SUMIFS($F$5:F492,$B$5:B492,"&gt;="&amp;DATE(YEAR(B492),MONTH(B492),1),$B$5:B492,"&lt;"&amp;DATE(YEAR(B492),MONTH(B492)+1,1)))</f>
        <v/>
      </c>
      <c r="H492" s="19"/>
      <c r="I492" s="22"/>
      <c r="J492" s="19"/>
      <c r="K492" s="19"/>
      <c r="L492" s="22"/>
      <c r="M492" s="19"/>
      <c r="N492" s="18"/>
      <c r="O492" s="23" t="str">
        <f aca="false">IF(I492="","",I492&amp;"#"&amp;COUNTIF($I$5:I492,I492))</f>
        <v/>
      </c>
    </row>
    <row r="493" customFormat="false" ht="15" hidden="false" customHeight="false" outlineLevel="0" collapsed="false">
      <c r="A493" s="17" t="str">
        <f aca="false">IF(F493="","",COUNT($F$5:F493))</f>
        <v/>
      </c>
      <c r="B493" s="18"/>
      <c r="C493" s="19"/>
      <c r="D493" s="19"/>
      <c r="E493" s="20"/>
      <c r="F493" s="21" t="str">
        <f aca="false">IF(OR(B493="",E493=""),"",ROUND(IF(D493="",1,D493)*E493,2))</f>
        <v/>
      </c>
      <c r="G493" s="21" t="str">
        <f aca="false">IF(F493="","",SUMIFS($F$5:F493,$B$5:B493,"&gt;="&amp;DATE(YEAR(B493),MONTH(B493),1),$B$5:B493,"&lt;"&amp;DATE(YEAR(B493),MONTH(B493)+1,1)))</f>
        <v/>
      </c>
      <c r="H493" s="19"/>
      <c r="I493" s="22"/>
      <c r="J493" s="19"/>
      <c r="K493" s="19"/>
      <c r="L493" s="22"/>
      <c r="M493" s="19"/>
      <c r="N493" s="18"/>
      <c r="O493" s="23" t="str">
        <f aca="false">IF(I493="","",I493&amp;"#"&amp;COUNTIF($I$5:I493,I493))</f>
        <v/>
      </c>
    </row>
    <row r="494" customFormat="false" ht="15" hidden="false" customHeight="false" outlineLevel="0" collapsed="false">
      <c r="A494" s="17" t="str">
        <f aca="false">IF(F494="","",COUNT($F$5:F494))</f>
        <v/>
      </c>
      <c r="B494" s="18"/>
      <c r="C494" s="19"/>
      <c r="D494" s="19"/>
      <c r="E494" s="20"/>
      <c r="F494" s="21" t="str">
        <f aca="false">IF(OR(B494="",E494=""),"",ROUND(IF(D494="",1,D494)*E494,2))</f>
        <v/>
      </c>
      <c r="G494" s="21" t="str">
        <f aca="false">IF(F494="","",SUMIFS($F$5:F494,$B$5:B494,"&gt;="&amp;DATE(YEAR(B494),MONTH(B494),1),$B$5:B494,"&lt;"&amp;DATE(YEAR(B494),MONTH(B494)+1,1)))</f>
        <v/>
      </c>
      <c r="H494" s="19"/>
      <c r="I494" s="22"/>
      <c r="J494" s="19"/>
      <c r="K494" s="19"/>
      <c r="L494" s="22"/>
      <c r="M494" s="19"/>
      <c r="N494" s="18"/>
      <c r="O494" s="23" t="str">
        <f aca="false">IF(I494="","",I494&amp;"#"&amp;COUNTIF($I$5:I494,I494))</f>
        <v/>
      </c>
    </row>
    <row r="495" customFormat="false" ht="15" hidden="false" customHeight="false" outlineLevel="0" collapsed="false">
      <c r="A495" s="17" t="str">
        <f aca="false">IF(F495="","",COUNT($F$5:F495))</f>
        <v/>
      </c>
      <c r="B495" s="18"/>
      <c r="C495" s="19"/>
      <c r="D495" s="19"/>
      <c r="E495" s="20"/>
      <c r="F495" s="21" t="str">
        <f aca="false">IF(OR(B495="",E495=""),"",ROUND(IF(D495="",1,D495)*E495,2))</f>
        <v/>
      </c>
      <c r="G495" s="21" t="str">
        <f aca="false">IF(F495="","",SUMIFS($F$5:F495,$B$5:B495,"&gt;="&amp;DATE(YEAR(B495),MONTH(B495),1),$B$5:B495,"&lt;"&amp;DATE(YEAR(B495),MONTH(B495)+1,1)))</f>
        <v/>
      </c>
      <c r="H495" s="19"/>
      <c r="I495" s="22"/>
      <c r="J495" s="19"/>
      <c r="K495" s="19"/>
      <c r="L495" s="22"/>
      <c r="M495" s="19"/>
      <c r="N495" s="18"/>
      <c r="O495" s="23" t="str">
        <f aca="false">IF(I495="","",I495&amp;"#"&amp;COUNTIF($I$5:I495,I495))</f>
        <v/>
      </c>
    </row>
    <row r="496" customFormat="false" ht="15" hidden="false" customHeight="false" outlineLevel="0" collapsed="false">
      <c r="A496" s="17" t="str">
        <f aca="false">IF(F496="","",COUNT($F$5:F496))</f>
        <v/>
      </c>
      <c r="B496" s="18"/>
      <c r="C496" s="19"/>
      <c r="D496" s="19"/>
      <c r="E496" s="20"/>
      <c r="F496" s="21" t="str">
        <f aca="false">IF(OR(B496="",E496=""),"",ROUND(IF(D496="",1,D496)*E496,2))</f>
        <v/>
      </c>
      <c r="G496" s="21" t="str">
        <f aca="false">IF(F496="","",SUMIFS($F$5:F496,$B$5:B496,"&gt;="&amp;DATE(YEAR(B496),MONTH(B496),1),$B$5:B496,"&lt;"&amp;DATE(YEAR(B496),MONTH(B496)+1,1)))</f>
        <v/>
      </c>
      <c r="H496" s="19"/>
      <c r="I496" s="22"/>
      <c r="J496" s="19"/>
      <c r="K496" s="19"/>
      <c r="L496" s="22"/>
      <c r="M496" s="19"/>
      <c r="N496" s="18"/>
      <c r="O496" s="23" t="str">
        <f aca="false">IF(I496="","",I496&amp;"#"&amp;COUNTIF($I$5:I496,I496))</f>
        <v/>
      </c>
    </row>
    <row r="497" customFormat="false" ht="15" hidden="false" customHeight="false" outlineLevel="0" collapsed="false">
      <c r="A497" s="17" t="str">
        <f aca="false">IF(F497="","",COUNT($F$5:F497))</f>
        <v/>
      </c>
      <c r="B497" s="18"/>
      <c r="C497" s="19"/>
      <c r="D497" s="19"/>
      <c r="E497" s="20"/>
      <c r="F497" s="21" t="str">
        <f aca="false">IF(OR(B497="",E497=""),"",ROUND(IF(D497="",1,D497)*E497,2))</f>
        <v/>
      </c>
      <c r="G497" s="21" t="str">
        <f aca="false">IF(F497="","",SUMIFS($F$5:F497,$B$5:B497,"&gt;="&amp;DATE(YEAR(B497),MONTH(B497),1),$B$5:B497,"&lt;"&amp;DATE(YEAR(B497),MONTH(B497)+1,1)))</f>
        <v/>
      </c>
      <c r="H497" s="19"/>
      <c r="I497" s="22"/>
      <c r="J497" s="19"/>
      <c r="K497" s="19"/>
      <c r="L497" s="22"/>
      <c r="M497" s="19"/>
      <c r="N497" s="18"/>
      <c r="O497" s="23" t="str">
        <f aca="false">IF(I497="","",I497&amp;"#"&amp;COUNTIF($I$5:I497,I497))</f>
        <v/>
      </c>
    </row>
    <row r="498" customFormat="false" ht="15" hidden="false" customHeight="false" outlineLevel="0" collapsed="false">
      <c r="A498" s="17" t="str">
        <f aca="false">IF(F498="","",COUNT($F$5:F498))</f>
        <v/>
      </c>
      <c r="B498" s="18"/>
      <c r="C498" s="19"/>
      <c r="D498" s="19"/>
      <c r="E498" s="20"/>
      <c r="F498" s="21" t="str">
        <f aca="false">IF(OR(B498="",E498=""),"",ROUND(IF(D498="",1,D498)*E498,2))</f>
        <v/>
      </c>
      <c r="G498" s="21" t="str">
        <f aca="false">IF(F498="","",SUMIFS($F$5:F498,$B$5:B498,"&gt;="&amp;DATE(YEAR(B498),MONTH(B498),1),$B$5:B498,"&lt;"&amp;DATE(YEAR(B498),MONTH(B498)+1,1)))</f>
        <v/>
      </c>
      <c r="H498" s="19"/>
      <c r="I498" s="22"/>
      <c r="J498" s="19"/>
      <c r="K498" s="19"/>
      <c r="L498" s="22"/>
      <c r="M498" s="19"/>
      <c r="N498" s="18"/>
      <c r="O498" s="23" t="str">
        <f aca="false">IF(I498="","",I498&amp;"#"&amp;COUNTIF($I$5:I498,I498))</f>
        <v/>
      </c>
    </row>
    <row r="499" customFormat="false" ht="15" hidden="false" customHeight="false" outlineLevel="0" collapsed="false">
      <c r="A499" s="17" t="str">
        <f aca="false">IF(F499="","",COUNT($F$5:F499))</f>
        <v/>
      </c>
      <c r="B499" s="18"/>
      <c r="C499" s="19"/>
      <c r="D499" s="19"/>
      <c r="E499" s="20"/>
      <c r="F499" s="21" t="str">
        <f aca="false">IF(OR(B499="",E499=""),"",ROUND(IF(D499="",1,D499)*E499,2))</f>
        <v/>
      </c>
      <c r="G499" s="21" t="str">
        <f aca="false">IF(F499="","",SUMIFS($F$5:F499,$B$5:B499,"&gt;="&amp;DATE(YEAR(B499),MONTH(B499),1),$B$5:B499,"&lt;"&amp;DATE(YEAR(B499),MONTH(B499)+1,1)))</f>
        <v/>
      </c>
      <c r="H499" s="19"/>
      <c r="I499" s="22"/>
      <c r="J499" s="19"/>
      <c r="K499" s="19"/>
      <c r="L499" s="22"/>
      <c r="M499" s="19"/>
      <c r="N499" s="18"/>
      <c r="O499" s="23" t="str">
        <f aca="false">IF(I499="","",I499&amp;"#"&amp;COUNTIF($I$5:I499,I499))</f>
        <v/>
      </c>
    </row>
    <row r="500" customFormat="false" ht="15" hidden="false" customHeight="false" outlineLevel="0" collapsed="false">
      <c r="A500" s="17" t="str">
        <f aca="false">IF(F500="","",COUNT($F$5:F500))</f>
        <v/>
      </c>
      <c r="B500" s="18"/>
      <c r="C500" s="19"/>
      <c r="D500" s="19"/>
      <c r="E500" s="20"/>
      <c r="F500" s="21" t="str">
        <f aca="false">IF(OR(B500="",E500=""),"",ROUND(IF(D500="",1,D500)*E500,2))</f>
        <v/>
      </c>
      <c r="G500" s="21" t="str">
        <f aca="false">IF(F500="","",SUMIFS($F$5:F500,$B$5:B500,"&gt;="&amp;DATE(YEAR(B500),MONTH(B500),1),$B$5:B500,"&lt;"&amp;DATE(YEAR(B500),MONTH(B500)+1,1)))</f>
        <v/>
      </c>
      <c r="H500" s="19"/>
      <c r="I500" s="22"/>
      <c r="J500" s="19"/>
      <c r="K500" s="19"/>
      <c r="L500" s="22"/>
      <c r="M500" s="19"/>
      <c r="N500" s="18"/>
      <c r="O500" s="23" t="str">
        <f aca="false">IF(I500="","",I500&amp;"#"&amp;COUNTIF($I$5:I500,I500))</f>
        <v/>
      </c>
    </row>
    <row r="501" customFormat="false" ht="15" hidden="false" customHeight="false" outlineLevel="0" collapsed="false">
      <c r="A501" s="17" t="str">
        <f aca="false">IF(F501="","",COUNT($F$5:F501))</f>
        <v/>
      </c>
      <c r="B501" s="18"/>
      <c r="C501" s="19"/>
      <c r="D501" s="19"/>
      <c r="E501" s="20"/>
      <c r="F501" s="21" t="str">
        <f aca="false">IF(OR(B501="",E501=""),"",ROUND(IF(D501="",1,D501)*E501,2))</f>
        <v/>
      </c>
      <c r="G501" s="21" t="str">
        <f aca="false">IF(F501="","",SUMIFS($F$5:F501,$B$5:B501,"&gt;="&amp;DATE(YEAR(B501),MONTH(B501),1),$B$5:B501,"&lt;"&amp;DATE(YEAR(B501),MONTH(B501)+1,1)))</f>
        <v/>
      </c>
      <c r="H501" s="19"/>
      <c r="I501" s="22"/>
      <c r="J501" s="19"/>
      <c r="K501" s="19"/>
      <c r="L501" s="22"/>
      <c r="M501" s="19"/>
      <c r="N501" s="18"/>
      <c r="O501" s="23" t="str">
        <f aca="false">IF(I501="","",I501&amp;"#"&amp;COUNTIF($I$5:I501,I501))</f>
        <v/>
      </c>
    </row>
    <row r="502" customFormat="false" ht="15" hidden="false" customHeight="false" outlineLevel="0" collapsed="false">
      <c r="A502" s="17" t="str">
        <f aca="false">IF(F502="","",COUNT($F$5:F502))</f>
        <v/>
      </c>
      <c r="B502" s="18"/>
      <c r="C502" s="19"/>
      <c r="D502" s="19"/>
      <c r="E502" s="20"/>
      <c r="F502" s="21" t="str">
        <f aca="false">IF(OR(B502="",E502=""),"",ROUND(IF(D502="",1,D502)*E502,2))</f>
        <v/>
      </c>
      <c r="G502" s="21" t="str">
        <f aca="false">IF(F502="","",SUMIFS($F$5:F502,$B$5:B502,"&gt;="&amp;DATE(YEAR(B502),MONTH(B502),1),$B$5:B502,"&lt;"&amp;DATE(YEAR(B502),MONTH(B502)+1,1)))</f>
        <v/>
      </c>
      <c r="H502" s="19"/>
      <c r="I502" s="22"/>
      <c r="J502" s="19"/>
      <c r="K502" s="19"/>
      <c r="L502" s="22"/>
      <c r="M502" s="19"/>
      <c r="N502" s="18"/>
      <c r="O502" s="23" t="str">
        <f aca="false">IF(I502="","",I502&amp;"#"&amp;COUNTIF($I$5:I502,I502))</f>
        <v/>
      </c>
    </row>
    <row r="503" customFormat="false" ht="15" hidden="false" customHeight="false" outlineLevel="0" collapsed="false">
      <c r="A503" s="17" t="str">
        <f aca="false">IF(F503="","",COUNT($F$5:F503))</f>
        <v/>
      </c>
      <c r="B503" s="18"/>
      <c r="C503" s="19"/>
      <c r="D503" s="19"/>
      <c r="E503" s="20"/>
      <c r="F503" s="21" t="str">
        <f aca="false">IF(OR(B503="",E503=""),"",ROUND(IF(D503="",1,D503)*E503,2))</f>
        <v/>
      </c>
      <c r="G503" s="21" t="str">
        <f aca="false">IF(F503="","",SUMIFS($F$5:F503,$B$5:B503,"&gt;="&amp;DATE(YEAR(B503),MONTH(B503),1),$B$5:B503,"&lt;"&amp;DATE(YEAR(B503),MONTH(B503)+1,1)))</f>
        <v/>
      </c>
      <c r="H503" s="19"/>
      <c r="I503" s="22"/>
      <c r="J503" s="19"/>
      <c r="K503" s="19"/>
      <c r="L503" s="22"/>
      <c r="M503" s="19"/>
      <c r="N503" s="18"/>
      <c r="O503" s="23" t="str">
        <f aca="false">IF(I503="","",I503&amp;"#"&amp;COUNTIF($I$5:I503,I503))</f>
        <v/>
      </c>
    </row>
    <row r="504" customFormat="false" ht="15" hidden="false" customHeight="false" outlineLevel="0" collapsed="false">
      <c r="A504" s="17" t="str">
        <f aca="false">IF(F504="","",COUNT($F$5:F504))</f>
        <v/>
      </c>
      <c r="B504" s="18"/>
      <c r="C504" s="19"/>
      <c r="D504" s="19"/>
      <c r="E504" s="20"/>
      <c r="F504" s="21" t="str">
        <f aca="false">IF(OR(B504="",E504=""),"",ROUND(IF(D504="",1,D504)*E504,2))</f>
        <v/>
      </c>
      <c r="G504" s="21" t="str">
        <f aca="false">IF(F504="","",SUMIFS($F$5:F504,$B$5:B504,"&gt;="&amp;DATE(YEAR(B504),MONTH(B504),1),$B$5:B504,"&lt;"&amp;DATE(YEAR(B504),MONTH(B504)+1,1)))</f>
        <v/>
      </c>
      <c r="H504" s="19"/>
      <c r="I504" s="22"/>
      <c r="J504" s="19"/>
      <c r="K504" s="19"/>
      <c r="L504" s="22"/>
      <c r="M504" s="19"/>
      <c r="N504" s="18"/>
      <c r="O504" s="23" t="str">
        <f aca="false">IF(I504="","",I504&amp;"#"&amp;COUNTIF($I$5:I504,I504))</f>
        <v/>
      </c>
    </row>
  </sheetData>
  <mergeCells count="2">
    <mergeCell ref="A3:G3"/>
    <mergeCell ref="H3:N3"/>
  </mergeCells>
  <dataValidations count="4">
    <dataValidation allowBlank="false" error="Wpisz datę, np. 05.10.2026" errorStyle="stop" operator="greaterThan" showDropDown="false" showErrorMessage="true" showInputMessage="false" sqref="B5:B504" type="date">
      <formula1>DATE(2018,1,1)</formula1>
      <formula2>0</formula2>
    </dataValidation>
    <dataValidation allowBlank="false" error="Wpisz cenę większą od zera" errorStyle="stop" operator="greaterThan" showDropDown="false" showErrorMessage="true" showInputMessage="false" sqref="E5:E504" type="decimal">
      <formula1>0</formula1>
      <formula2>0</formula2>
    </dataValidation>
    <dataValidation allowBlank="false" errorStyle="stop" operator="between" showDropDown="false" showErrorMessage="false" showInputMessage="false" sqref="H5:H504" type="list">
      <formula1>"rachunek,faktura"</formula1>
      <formula2>0</formula2>
    </dataValidation>
    <dataValidation allowBlank="false" errorStyle="stop" operator="between" showDropDown="false" showErrorMessage="false" showInputMessage="false" sqref="M5:M504" type="list">
      <formula1>"gotówka,przelew,BLIK,karta"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F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6"/>
    <col collapsed="false" customWidth="true" hidden="false" outlineLevel="0" max="3" min="3" style="0" width="38"/>
    <col collapsed="false" customWidth="true" hidden="false" outlineLevel="0" max="4" min="4" style="0" width="9"/>
    <col collapsed="false" customWidth="true" hidden="false" outlineLevel="0" max="5" min="5" style="0" width="15"/>
    <col collapsed="false" customWidth="true" hidden="false" outlineLevel="0" max="6" min="6" style="0" width="16"/>
    <col collapsed="false" customWidth="true" hidden="false" outlineLevel="0" max="7" min="7" style="0" width="3"/>
  </cols>
  <sheetData>
    <row r="2" customFormat="false" ht="15" hidden="false" customHeight="false" outlineLevel="0" collapsed="false">
      <c r="B2" s="24" t="s">
        <v>64</v>
      </c>
      <c r="C2" s="24"/>
      <c r="D2" s="25"/>
      <c r="E2" s="25"/>
      <c r="F2" s="26" t="str">
        <f aca="false">IF($D$2="","",IF(ISNA(MATCH($D$2&amp;"#1",Ewidencja!$O$5:$O$504,0)),"Nie ma takiego numeru w ewidencji",IF(IFERROR(INDEX(Ewidencja!$H$5:$H$504,MATCH($D$2&amp;"#1",Ewidencja!$O$5:$O$504,0)),"")&lt;&gt;"rachunek","Uwaga: w ewidencji to inny rodzaj dokumentu","")))</f>
        <v/>
      </c>
    </row>
    <row r="3" customFormat="false" ht="15" hidden="false" customHeight="false" outlineLevel="0" collapsed="false">
      <c r="B3" s="27" t="s">
        <v>65</v>
      </c>
    </row>
    <row r="4" customFormat="false" ht="15" hidden="false" customHeight="false" outlineLevel="0" collapsed="false">
      <c r="B4" s="27" t="s">
        <v>66</v>
      </c>
    </row>
    <row r="5" customFormat="false" ht="22.05" hidden="false" customHeight="false" outlineLevel="0" collapsed="false">
      <c r="B5" s="28" t="str">
        <f aca="false">"Rachunek nr "&amp;$D$2</f>
        <v>Rachunek nr </v>
      </c>
      <c r="C5" s="28"/>
      <c r="D5" s="28"/>
      <c r="E5" s="29" t="s">
        <v>67</v>
      </c>
      <c r="F5" s="30" t="str">
        <f aca="false">IF(Ustawienia!C9="","",Ustawienia!C9)</f>
        <v/>
      </c>
    </row>
    <row r="6" customFormat="false" ht="15" hidden="false" customHeight="false" outlineLevel="0" collapsed="false">
      <c r="E6" s="29" t="s">
        <v>68</v>
      </c>
      <c r="F6" s="31" t="n">
        <f aca="true">TODAY()</f>
        <v>46314</v>
      </c>
    </row>
    <row r="7" customFormat="false" ht="15" hidden="false" customHeight="false" outlineLevel="0" collapsed="false">
      <c r="E7" s="29" t="s">
        <v>69</v>
      </c>
      <c r="F7" s="32" t="str">
        <f aca="false">IF($D$2="","",IFERROR(INDEX(Ewidencja!$B$5:$B$504,MATCH($D$2&amp;"#1",Ewidencja!$O$5:$O$504,0)),""))</f>
        <v/>
      </c>
    </row>
    <row r="9" customFormat="false" ht="15" hidden="false" customHeight="false" outlineLevel="0" collapsed="false">
      <c r="B9" s="33" t="s">
        <v>70</v>
      </c>
      <c r="E9" s="33" t="s">
        <v>71</v>
      </c>
    </row>
    <row r="10" customFormat="false" ht="15" hidden="false" customHeight="false" outlineLevel="0" collapsed="false">
      <c r="B10" s="34" t="str">
        <f aca="false">IF(Ustawienia!C4="","",Ustawienia!C4)</f>
        <v/>
      </c>
      <c r="C10" s="34"/>
      <c r="D10" s="34"/>
      <c r="E10" s="34" t="str">
        <f aca="false">IF($D$2="","",IFERROR(INDEX(Ewidencja!$J$5:$J$504,MATCH($D$2&amp;"#1",Ewidencja!$O$5:$O$504,0)),""))</f>
        <v/>
      </c>
      <c r="F10" s="34"/>
    </row>
    <row r="11" customFormat="false" ht="15" hidden="false" customHeight="false" outlineLevel="0" collapsed="false">
      <c r="B11" s="35" t="str">
        <f aca="false">IF(Ustawienia!C5="","",Ustawienia!C5)</f>
        <v/>
      </c>
      <c r="C11" s="35"/>
      <c r="D11" s="35"/>
      <c r="E11" s="35" t="str">
        <f aca="false">IF($D$2="","",IFERROR(INDEX(Ewidencja!$K$5:$K$504,MATCH($D$2&amp;"#1",Ewidencja!$O$5:$O$504,0)),""))</f>
        <v/>
      </c>
      <c r="F11" s="35"/>
    </row>
    <row r="12" customFormat="false" ht="15" hidden="false" customHeight="false" outlineLevel="0" collapsed="false">
      <c r="B12" s="35" t="str">
        <f aca="false">IF(Ustawienia!C6="","",Ustawienia!C6)</f>
        <v/>
      </c>
      <c r="C12" s="35"/>
      <c r="D12" s="35"/>
      <c r="E12" s="35"/>
      <c r="F12" s="35"/>
    </row>
    <row r="13" customFormat="false" ht="15" hidden="false" customHeight="false" outlineLevel="0" collapsed="false">
      <c r="B13" s="35"/>
      <c r="C13" s="35"/>
      <c r="D13" s="35"/>
      <c r="E13" s="35"/>
      <c r="F13" s="35"/>
    </row>
    <row r="15" customFormat="false" ht="15" hidden="false" customHeight="false" outlineLevel="0" collapsed="false">
      <c r="B15" s="16" t="s">
        <v>49</v>
      </c>
      <c r="C15" s="16" t="s">
        <v>51</v>
      </c>
      <c r="D15" s="16" t="s">
        <v>52</v>
      </c>
      <c r="E15" s="16" t="s">
        <v>53</v>
      </c>
      <c r="F15" s="16" t="s">
        <v>72</v>
      </c>
    </row>
    <row r="16" customFormat="false" ht="15" hidden="false" customHeight="false" outlineLevel="0" collapsed="false">
      <c r="B16" s="36" t="str">
        <f aca="false">IF(ISNA(MATCH($D$2&amp;"#1",Ewidencja!$O$5:$O$504,0)),"",1)</f>
        <v/>
      </c>
      <c r="C16" s="37" t="str">
        <f aca="false">IFERROR(INDEX(Ewidencja!$C$5:$C$504,MATCH($D$2&amp;"#1",Ewidencja!$O$5:$O$504,0)),"")</f>
        <v/>
      </c>
      <c r="D16" s="37" t="str">
        <f aca="false">IFERROR(IF(INDEX(Ewidencja!$D$5:$D$504,MATCH($D$2&amp;"#1",Ewidencja!$O$5:$O$504,0))="",1,INDEX(Ewidencja!$D$5:$D$504,MATCH($D$2&amp;"#1",Ewidencja!$O$5:$O$504,0))),"")</f>
        <v/>
      </c>
      <c r="E16" s="38" t="str">
        <f aca="false">IFERROR(INDEX(Ewidencja!$E$5:$E$504,MATCH($D$2&amp;"#1",Ewidencja!$O$5:$O$504,0)),"")</f>
        <v/>
      </c>
      <c r="F16" s="38" t="str">
        <f aca="false">IFERROR(INDEX(Ewidencja!$F$5:$F$504,MATCH($D$2&amp;"#1",Ewidencja!$O$5:$O$504,0)),"")</f>
        <v/>
      </c>
    </row>
    <row r="17" customFormat="false" ht="15" hidden="false" customHeight="false" outlineLevel="0" collapsed="false">
      <c r="B17" s="36" t="str">
        <f aca="false">IF(ISNA(MATCH($D$2&amp;"#2",Ewidencja!$O$5:$O$504,0)),"",2)</f>
        <v/>
      </c>
      <c r="C17" s="37" t="str">
        <f aca="false">IFERROR(INDEX(Ewidencja!$C$5:$C$504,MATCH($D$2&amp;"#2",Ewidencja!$O$5:$O$504,0)),"")</f>
        <v/>
      </c>
      <c r="D17" s="37" t="str">
        <f aca="false">IFERROR(IF(INDEX(Ewidencja!$D$5:$D$504,MATCH($D$2&amp;"#2",Ewidencja!$O$5:$O$504,0))="",1,INDEX(Ewidencja!$D$5:$D$504,MATCH($D$2&amp;"#2",Ewidencja!$O$5:$O$504,0))),"")</f>
        <v/>
      </c>
      <c r="E17" s="38" t="str">
        <f aca="false">IFERROR(INDEX(Ewidencja!$E$5:$E$504,MATCH($D$2&amp;"#2",Ewidencja!$O$5:$O$504,0)),"")</f>
        <v/>
      </c>
      <c r="F17" s="38" t="str">
        <f aca="false">IFERROR(INDEX(Ewidencja!$F$5:$F$504,MATCH($D$2&amp;"#2",Ewidencja!$O$5:$O$504,0)),"")</f>
        <v/>
      </c>
    </row>
    <row r="18" customFormat="false" ht="15" hidden="false" customHeight="false" outlineLevel="0" collapsed="false">
      <c r="B18" s="36" t="str">
        <f aca="false">IF(ISNA(MATCH($D$2&amp;"#3",Ewidencja!$O$5:$O$504,0)),"",3)</f>
        <v/>
      </c>
      <c r="C18" s="37" t="str">
        <f aca="false">IFERROR(INDEX(Ewidencja!$C$5:$C$504,MATCH($D$2&amp;"#3",Ewidencja!$O$5:$O$504,0)),"")</f>
        <v/>
      </c>
      <c r="D18" s="37" t="str">
        <f aca="false">IFERROR(IF(INDEX(Ewidencja!$D$5:$D$504,MATCH($D$2&amp;"#3",Ewidencja!$O$5:$O$504,0))="",1,INDEX(Ewidencja!$D$5:$D$504,MATCH($D$2&amp;"#3",Ewidencja!$O$5:$O$504,0))),"")</f>
        <v/>
      </c>
      <c r="E18" s="38" t="str">
        <f aca="false">IFERROR(INDEX(Ewidencja!$E$5:$E$504,MATCH($D$2&amp;"#3",Ewidencja!$O$5:$O$504,0)),"")</f>
        <v/>
      </c>
      <c r="F18" s="38" t="str">
        <f aca="false">IFERROR(INDEX(Ewidencja!$F$5:$F$504,MATCH($D$2&amp;"#3",Ewidencja!$O$5:$O$504,0)),"")</f>
        <v/>
      </c>
    </row>
    <row r="19" customFormat="false" ht="15" hidden="false" customHeight="false" outlineLevel="0" collapsed="false">
      <c r="B19" s="36" t="str">
        <f aca="false">IF(ISNA(MATCH($D$2&amp;"#4",Ewidencja!$O$5:$O$504,0)),"",4)</f>
        <v/>
      </c>
      <c r="C19" s="37" t="str">
        <f aca="false">IFERROR(INDEX(Ewidencja!$C$5:$C$504,MATCH($D$2&amp;"#4",Ewidencja!$O$5:$O$504,0)),"")</f>
        <v/>
      </c>
      <c r="D19" s="37" t="str">
        <f aca="false">IFERROR(IF(INDEX(Ewidencja!$D$5:$D$504,MATCH($D$2&amp;"#4",Ewidencja!$O$5:$O$504,0))="",1,INDEX(Ewidencja!$D$5:$D$504,MATCH($D$2&amp;"#4",Ewidencja!$O$5:$O$504,0))),"")</f>
        <v/>
      </c>
      <c r="E19" s="38" t="str">
        <f aca="false">IFERROR(INDEX(Ewidencja!$E$5:$E$504,MATCH($D$2&amp;"#4",Ewidencja!$O$5:$O$504,0)),"")</f>
        <v/>
      </c>
      <c r="F19" s="38" t="str">
        <f aca="false">IFERROR(INDEX(Ewidencja!$F$5:$F$504,MATCH($D$2&amp;"#4",Ewidencja!$O$5:$O$504,0)),"")</f>
        <v/>
      </c>
    </row>
    <row r="20" customFormat="false" ht="15" hidden="false" customHeight="false" outlineLevel="0" collapsed="false">
      <c r="B20" s="36" t="str">
        <f aca="false">IF(ISNA(MATCH($D$2&amp;"#5",Ewidencja!$O$5:$O$504,0)),"",5)</f>
        <v/>
      </c>
      <c r="C20" s="37" t="str">
        <f aca="false">IFERROR(INDEX(Ewidencja!$C$5:$C$504,MATCH($D$2&amp;"#5",Ewidencja!$O$5:$O$504,0)),"")</f>
        <v/>
      </c>
      <c r="D20" s="37" t="str">
        <f aca="false">IFERROR(IF(INDEX(Ewidencja!$D$5:$D$504,MATCH($D$2&amp;"#5",Ewidencja!$O$5:$O$504,0))="",1,INDEX(Ewidencja!$D$5:$D$504,MATCH($D$2&amp;"#5",Ewidencja!$O$5:$O$504,0))),"")</f>
        <v/>
      </c>
      <c r="E20" s="38" t="str">
        <f aca="false">IFERROR(INDEX(Ewidencja!$E$5:$E$504,MATCH($D$2&amp;"#5",Ewidencja!$O$5:$O$504,0)),"")</f>
        <v/>
      </c>
      <c r="F20" s="38" t="str">
        <f aca="false">IFERROR(INDEX(Ewidencja!$F$5:$F$504,MATCH($D$2&amp;"#5",Ewidencja!$O$5:$O$504,0)),"")</f>
        <v/>
      </c>
    </row>
    <row r="21" customFormat="false" ht="15" hidden="false" customHeight="false" outlineLevel="0" collapsed="false">
      <c r="B21" s="36" t="str">
        <f aca="false">IF(ISNA(MATCH($D$2&amp;"#6",Ewidencja!$O$5:$O$504,0)),"",6)</f>
        <v/>
      </c>
      <c r="C21" s="37" t="str">
        <f aca="false">IFERROR(INDEX(Ewidencja!$C$5:$C$504,MATCH($D$2&amp;"#6",Ewidencja!$O$5:$O$504,0)),"")</f>
        <v/>
      </c>
      <c r="D21" s="37" t="str">
        <f aca="false">IFERROR(IF(INDEX(Ewidencja!$D$5:$D$504,MATCH($D$2&amp;"#6",Ewidencja!$O$5:$O$504,0))="",1,INDEX(Ewidencja!$D$5:$D$504,MATCH($D$2&amp;"#6",Ewidencja!$O$5:$O$504,0))),"")</f>
        <v/>
      </c>
      <c r="E21" s="38" t="str">
        <f aca="false">IFERROR(INDEX(Ewidencja!$E$5:$E$504,MATCH($D$2&amp;"#6",Ewidencja!$O$5:$O$504,0)),"")</f>
        <v/>
      </c>
      <c r="F21" s="38" t="str">
        <f aca="false">IFERROR(INDEX(Ewidencja!$F$5:$F$504,MATCH($D$2&amp;"#6",Ewidencja!$O$5:$O$504,0)),"")</f>
        <v/>
      </c>
    </row>
    <row r="22" customFormat="false" ht="15" hidden="false" customHeight="false" outlineLevel="0" collapsed="false">
      <c r="B22" s="36" t="str">
        <f aca="false">IF(ISNA(MATCH($D$2&amp;"#7",Ewidencja!$O$5:$O$504,0)),"",7)</f>
        <v/>
      </c>
      <c r="C22" s="37" t="str">
        <f aca="false">IFERROR(INDEX(Ewidencja!$C$5:$C$504,MATCH($D$2&amp;"#7",Ewidencja!$O$5:$O$504,0)),"")</f>
        <v/>
      </c>
      <c r="D22" s="37" t="str">
        <f aca="false">IFERROR(IF(INDEX(Ewidencja!$D$5:$D$504,MATCH($D$2&amp;"#7",Ewidencja!$O$5:$O$504,0))="",1,INDEX(Ewidencja!$D$5:$D$504,MATCH($D$2&amp;"#7",Ewidencja!$O$5:$O$504,0))),"")</f>
        <v/>
      </c>
      <c r="E22" s="38" t="str">
        <f aca="false">IFERROR(INDEX(Ewidencja!$E$5:$E$504,MATCH($D$2&amp;"#7",Ewidencja!$O$5:$O$504,0)),"")</f>
        <v/>
      </c>
      <c r="F22" s="38" t="str">
        <f aca="false">IFERROR(INDEX(Ewidencja!$F$5:$F$504,MATCH($D$2&amp;"#7",Ewidencja!$O$5:$O$504,0)),"")</f>
        <v/>
      </c>
    </row>
    <row r="23" customFormat="false" ht="15" hidden="false" customHeight="false" outlineLevel="0" collapsed="false">
      <c r="B23" s="36" t="str">
        <f aca="false">IF(ISNA(MATCH($D$2&amp;"#8",Ewidencja!$O$5:$O$504,0)),"",8)</f>
        <v/>
      </c>
      <c r="C23" s="37" t="str">
        <f aca="false">IFERROR(INDEX(Ewidencja!$C$5:$C$504,MATCH($D$2&amp;"#8",Ewidencja!$O$5:$O$504,0)),"")</f>
        <v/>
      </c>
      <c r="D23" s="37" t="str">
        <f aca="false">IFERROR(IF(INDEX(Ewidencja!$D$5:$D$504,MATCH($D$2&amp;"#8",Ewidencja!$O$5:$O$504,0))="",1,INDEX(Ewidencja!$D$5:$D$504,MATCH($D$2&amp;"#8",Ewidencja!$O$5:$O$504,0))),"")</f>
        <v/>
      </c>
      <c r="E23" s="38" t="str">
        <f aca="false">IFERROR(INDEX(Ewidencja!$E$5:$E$504,MATCH($D$2&amp;"#8",Ewidencja!$O$5:$O$504,0)),"")</f>
        <v/>
      </c>
      <c r="F23" s="38" t="str">
        <f aca="false">IFERROR(INDEX(Ewidencja!$F$5:$F$504,MATCH($D$2&amp;"#8",Ewidencja!$O$5:$O$504,0)),"")</f>
        <v/>
      </c>
    </row>
    <row r="25" customFormat="false" ht="15" hidden="false" customHeight="false" outlineLevel="0" collapsed="false">
      <c r="E25" s="39" t="s">
        <v>73</v>
      </c>
      <c r="F25" s="40" t="n">
        <f aca="false">SUM(F16:F23)</f>
        <v>0</v>
      </c>
    </row>
    <row r="27" customFormat="false" ht="15" hidden="false" customHeight="false" outlineLevel="0" collapsed="false">
      <c r="B27" s="30" t="str">
        <f aca="false">"Sposób zapłaty: "&amp;IF($D$2="","",IFERROR(INDEX(Ewidencja!$M$5:$M$504,MATCH($D$2&amp;"#1",Ewidencja!$O$5:$O$504,0)),""))</f>
        <v>Sposób zapłaty: </v>
      </c>
    </row>
    <row r="28" customFormat="false" ht="15" hidden="false" customHeight="false" outlineLevel="0" collapsed="false">
      <c r="B28" s="30" t="str">
        <f aca="false">IF($D$2="","",IF(IFERROR(INDEX(Ewidencja!$N$5:$N$504,MATCH($D$2&amp;"#1",Ewidencja!$O$5:$O$504,0)),"")="","","Termin płatności: "&amp;TEXT(IFERROR(INDEX(Ewidencja!$N$5:$N$504,MATCH($D$2&amp;"#1",Ewidencja!$O$5:$O$504,0)),""),"DD.MM.YYYY")))</f>
        <v/>
      </c>
    </row>
    <row r="29" customFormat="false" ht="15" hidden="false" customHeight="false" outlineLevel="0" collapsed="false">
      <c r="B29" s="30" t="str">
        <f aca="false">IF(Ustawienia!C8="","","Numer konta: "&amp;Ustawienia!C8)</f>
        <v/>
      </c>
    </row>
    <row r="31" customFormat="false" ht="24" hidden="false" customHeight="true" outlineLevel="0" collapsed="false">
      <c r="B31" s="41" t="s">
        <v>74</v>
      </c>
      <c r="C31" s="41"/>
      <c r="D31" s="41"/>
      <c r="E31" s="41"/>
      <c r="F31" s="41"/>
    </row>
    <row r="32" customFormat="false" ht="15" hidden="false" customHeight="false" outlineLevel="0" collapsed="false">
      <c r="B32" s="41"/>
      <c r="C32" s="41"/>
      <c r="D32" s="41"/>
      <c r="E32" s="41"/>
      <c r="F32" s="41"/>
    </row>
    <row r="36" customFormat="false" ht="15" hidden="false" customHeight="false" outlineLevel="0" collapsed="false">
      <c r="B36" s="42" t="s">
        <v>75</v>
      </c>
      <c r="C36" s="42"/>
      <c r="E36" s="42" t="s">
        <v>76</v>
      </c>
      <c r="F36" s="42"/>
    </row>
  </sheetData>
  <mergeCells count="14">
    <mergeCell ref="B2:C2"/>
    <mergeCell ref="D2:E2"/>
    <mergeCell ref="B5:D5"/>
    <mergeCell ref="B10:D10"/>
    <mergeCell ref="E10:F10"/>
    <mergeCell ref="B11:D11"/>
    <mergeCell ref="E11:F11"/>
    <mergeCell ref="B12:D12"/>
    <mergeCell ref="E12:F12"/>
    <mergeCell ref="B13:D13"/>
    <mergeCell ref="E13:F13"/>
    <mergeCell ref="B31:F32"/>
    <mergeCell ref="B36:C36"/>
    <mergeCell ref="E36:F3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F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6"/>
    <col collapsed="false" customWidth="true" hidden="false" outlineLevel="0" max="3" min="3" style="0" width="38"/>
    <col collapsed="false" customWidth="true" hidden="false" outlineLevel="0" max="4" min="4" style="0" width="9"/>
    <col collapsed="false" customWidth="true" hidden="false" outlineLevel="0" max="5" min="5" style="0" width="15"/>
    <col collapsed="false" customWidth="true" hidden="false" outlineLevel="0" max="6" min="6" style="0" width="16"/>
    <col collapsed="false" customWidth="true" hidden="false" outlineLevel="0" max="7" min="7" style="0" width="3"/>
  </cols>
  <sheetData>
    <row r="2" customFormat="false" ht="15" hidden="false" customHeight="false" outlineLevel="0" collapsed="false">
      <c r="B2" s="24" t="s">
        <v>77</v>
      </c>
      <c r="C2" s="24"/>
      <c r="D2" s="25"/>
      <c r="E2" s="25"/>
      <c r="F2" s="26" t="str">
        <f aca="false">IF($D$2="","",IF(ISNA(MATCH($D$2&amp;"#1",Ewidencja!$O$5:$O$504,0)),"Nie ma takiego numeru w ewidencji",IF(IFERROR(INDEX(Ewidencja!$H$5:$H$504,MATCH($D$2&amp;"#1",Ewidencja!$O$5:$O$504,0)),"")&lt;&gt;"faktura","Uwaga: w ewidencji to inny rodzaj dokumentu","")))</f>
        <v/>
      </c>
    </row>
    <row r="3" customFormat="false" ht="15" hidden="false" customHeight="false" outlineLevel="0" collapsed="false">
      <c r="B3" s="27" t="s">
        <v>65</v>
      </c>
    </row>
    <row r="4" customFormat="false" ht="15" hidden="false" customHeight="false" outlineLevel="0" collapsed="false">
      <c r="B4" s="27" t="s">
        <v>66</v>
      </c>
    </row>
    <row r="5" customFormat="false" ht="22.05" hidden="false" customHeight="false" outlineLevel="0" collapsed="false">
      <c r="B5" s="28" t="str">
        <f aca="false">"Faktura nr "&amp;$D$2</f>
        <v>Faktura nr </v>
      </c>
      <c r="C5" s="28"/>
      <c r="D5" s="28"/>
      <c r="E5" s="29" t="s">
        <v>67</v>
      </c>
      <c r="F5" s="30" t="str">
        <f aca="false">IF(Ustawienia!C9="","",Ustawienia!C9)</f>
        <v/>
      </c>
    </row>
    <row r="6" customFormat="false" ht="15" hidden="false" customHeight="false" outlineLevel="0" collapsed="false">
      <c r="E6" s="29" t="s">
        <v>68</v>
      </c>
      <c r="F6" s="31" t="n">
        <f aca="true">TODAY()</f>
        <v>46314</v>
      </c>
    </row>
    <row r="7" customFormat="false" ht="15" hidden="false" customHeight="false" outlineLevel="0" collapsed="false">
      <c r="E7" s="29" t="s">
        <v>69</v>
      </c>
      <c r="F7" s="32" t="str">
        <f aca="false">IF($D$2="","",IFERROR(INDEX(Ewidencja!$B$5:$B$504,MATCH($D$2&amp;"#1",Ewidencja!$O$5:$O$504,0)),""))</f>
        <v/>
      </c>
    </row>
    <row r="9" customFormat="false" ht="15" hidden="false" customHeight="false" outlineLevel="0" collapsed="false">
      <c r="B9" s="33" t="s">
        <v>70</v>
      </c>
      <c r="E9" s="33" t="s">
        <v>71</v>
      </c>
    </row>
    <row r="10" customFormat="false" ht="15" hidden="false" customHeight="false" outlineLevel="0" collapsed="false">
      <c r="B10" s="34" t="str">
        <f aca="false">IF(Ustawienia!C4="","",Ustawienia!C4)</f>
        <v/>
      </c>
      <c r="C10" s="34"/>
      <c r="D10" s="34"/>
      <c r="E10" s="34" t="str">
        <f aca="false">IF($D$2="","",IFERROR(INDEX(Ewidencja!$J$5:$J$504,MATCH($D$2&amp;"#1",Ewidencja!$O$5:$O$504,0)),""))</f>
        <v/>
      </c>
      <c r="F10" s="34"/>
    </row>
    <row r="11" customFormat="false" ht="15" hidden="false" customHeight="false" outlineLevel="0" collapsed="false">
      <c r="B11" s="35" t="str">
        <f aca="false">IF(Ustawienia!C5="","",Ustawienia!C5)</f>
        <v/>
      </c>
      <c r="C11" s="35"/>
      <c r="D11" s="35"/>
      <c r="E11" s="35" t="str">
        <f aca="false">IF($D$2="","",IFERROR(INDEX(Ewidencja!$K$5:$K$504,MATCH($D$2&amp;"#1",Ewidencja!$O$5:$O$504,0)),""))</f>
        <v/>
      </c>
      <c r="F11" s="35"/>
    </row>
    <row r="12" customFormat="false" ht="15" hidden="false" customHeight="false" outlineLevel="0" collapsed="false">
      <c r="B12" s="35" t="str">
        <f aca="false">IF(Ustawienia!C6="","",Ustawienia!C6)</f>
        <v/>
      </c>
      <c r="C12" s="35"/>
      <c r="D12" s="35"/>
      <c r="E12" s="35" t="str">
        <f aca="false">IF($D$2="","",IF(IFERROR(INDEX(Ewidencja!$L$5:$L$504,MATCH($D$2&amp;"#1",Ewidencja!$O$5:$O$504,0)),"")="","","NIP: "&amp;IFERROR(INDEX(Ewidencja!$L$5:$L$504,MATCH($D$2&amp;"#1",Ewidencja!$O$5:$O$504,0)),"")))</f>
        <v/>
      </c>
      <c r="F12" s="35"/>
    </row>
    <row r="13" customFormat="false" ht="15" hidden="false" customHeight="false" outlineLevel="0" collapsed="false">
      <c r="B13" s="35" t="str">
        <f aca="false">IF(Ustawienia!C7="","","NIP/PESEL: "&amp;Ustawienia!C7)</f>
        <v/>
      </c>
      <c r="C13" s="35"/>
      <c r="D13" s="35"/>
      <c r="E13" s="35"/>
      <c r="F13" s="35"/>
    </row>
    <row r="15" customFormat="false" ht="15" hidden="false" customHeight="false" outlineLevel="0" collapsed="false">
      <c r="B15" s="16" t="s">
        <v>49</v>
      </c>
      <c r="C15" s="16" t="s">
        <v>51</v>
      </c>
      <c r="D15" s="16" t="s">
        <v>52</v>
      </c>
      <c r="E15" s="16" t="s">
        <v>53</v>
      </c>
      <c r="F15" s="16" t="s">
        <v>72</v>
      </c>
    </row>
    <row r="16" customFormat="false" ht="15" hidden="false" customHeight="false" outlineLevel="0" collapsed="false">
      <c r="B16" s="36" t="str">
        <f aca="false">IF(ISNA(MATCH($D$2&amp;"#1",Ewidencja!$O$5:$O$504,0)),"",1)</f>
        <v/>
      </c>
      <c r="C16" s="37" t="str">
        <f aca="false">IFERROR(INDEX(Ewidencja!$C$5:$C$504,MATCH($D$2&amp;"#1",Ewidencja!$O$5:$O$504,0)),"")</f>
        <v/>
      </c>
      <c r="D16" s="37" t="str">
        <f aca="false">IFERROR(IF(INDEX(Ewidencja!$D$5:$D$504,MATCH($D$2&amp;"#1",Ewidencja!$O$5:$O$504,0))="",1,INDEX(Ewidencja!$D$5:$D$504,MATCH($D$2&amp;"#1",Ewidencja!$O$5:$O$504,0))),"")</f>
        <v/>
      </c>
      <c r="E16" s="38" t="str">
        <f aca="false">IFERROR(INDEX(Ewidencja!$E$5:$E$504,MATCH($D$2&amp;"#1",Ewidencja!$O$5:$O$504,0)),"")</f>
        <v/>
      </c>
      <c r="F16" s="38" t="str">
        <f aca="false">IFERROR(INDEX(Ewidencja!$F$5:$F$504,MATCH($D$2&amp;"#1",Ewidencja!$O$5:$O$504,0)),"")</f>
        <v/>
      </c>
    </row>
    <row r="17" customFormat="false" ht="15" hidden="false" customHeight="false" outlineLevel="0" collapsed="false">
      <c r="B17" s="36" t="str">
        <f aca="false">IF(ISNA(MATCH($D$2&amp;"#2",Ewidencja!$O$5:$O$504,0)),"",2)</f>
        <v/>
      </c>
      <c r="C17" s="37" t="str">
        <f aca="false">IFERROR(INDEX(Ewidencja!$C$5:$C$504,MATCH($D$2&amp;"#2",Ewidencja!$O$5:$O$504,0)),"")</f>
        <v/>
      </c>
      <c r="D17" s="37" t="str">
        <f aca="false">IFERROR(IF(INDEX(Ewidencja!$D$5:$D$504,MATCH($D$2&amp;"#2",Ewidencja!$O$5:$O$504,0))="",1,INDEX(Ewidencja!$D$5:$D$504,MATCH($D$2&amp;"#2",Ewidencja!$O$5:$O$504,0))),"")</f>
        <v/>
      </c>
      <c r="E17" s="38" t="str">
        <f aca="false">IFERROR(INDEX(Ewidencja!$E$5:$E$504,MATCH($D$2&amp;"#2",Ewidencja!$O$5:$O$504,0)),"")</f>
        <v/>
      </c>
      <c r="F17" s="38" t="str">
        <f aca="false">IFERROR(INDEX(Ewidencja!$F$5:$F$504,MATCH($D$2&amp;"#2",Ewidencja!$O$5:$O$504,0)),"")</f>
        <v/>
      </c>
    </row>
    <row r="18" customFormat="false" ht="15" hidden="false" customHeight="false" outlineLevel="0" collapsed="false">
      <c r="B18" s="36" t="str">
        <f aca="false">IF(ISNA(MATCH($D$2&amp;"#3",Ewidencja!$O$5:$O$504,0)),"",3)</f>
        <v/>
      </c>
      <c r="C18" s="37" t="str">
        <f aca="false">IFERROR(INDEX(Ewidencja!$C$5:$C$504,MATCH($D$2&amp;"#3",Ewidencja!$O$5:$O$504,0)),"")</f>
        <v/>
      </c>
      <c r="D18" s="37" t="str">
        <f aca="false">IFERROR(IF(INDEX(Ewidencja!$D$5:$D$504,MATCH($D$2&amp;"#3",Ewidencja!$O$5:$O$504,0))="",1,INDEX(Ewidencja!$D$5:$D$504,MATCH($D$2&amp;"#3",Ewidencja!$O$5:$O$504,0))),"")</f>
        <v/>
      </c>
      <c r="E18" s="38" t="str">
        <f aca="false">IFERROR(INDEX(Ewidencja!$E$5:$E$504,MATCH($D$2&amp;"#3",Ewidencja!$O$5:$O$504,0)),"")</f>
        <v/>
      </c>
      <c r="F18" s="38" t="str">
        <f aca="false">IFERROR(INDEX(Ewidencja!$F$5:$F$504,MATCH($D$2&amp;"#3",Ewidencja!$O$5:$O$504,0)),"")</f>
        <v/>
      </c>
    </row>
    <row r="19" customFormat="false" ht="15" hidden="false" customHeight="false" outlineLevel="0" collapsed="false">
      <c r="B19" s="36" t="str">
        <f aca="false">IF(ISNA(MATCH($D$2&amp;"#4",Ewidencja!$O$5:$O$504,0)),"",4)</f>
        <v/>
      </c>
      <c r="C19" s="37" t="str">
        <f aca="false">IFERROR(INDEX(Ewidencja!$C$5:$C$504,MATCH($D$2&amp;"#4",Ewidencja!$O$5:$O$504,0)),"")</f>
        <v/>
      </c>
      <c r="D19" s="37" t="str">
        <f aca="false">IFERROR(IF(INDEX(Ewidencja!$D$5:$D$504,MATCH($D$2&amp;"#4",Ewidencja!$O$5:$O$504,0))="",1,INDEX(Ewidencja!$D$5:$D$504,MATCH($D$2&amp;"#4",Ewidencja!$O$5:$O$504,0))),"")</f>
        <v/>
      </c>
      <c r="E19" s="38" t="str">
        <f aca="false">IFERROR(INDEX(Ewidencja!$E$5:$E$504,MATCH($D$2&amp;"#4",Ewidencja!$O$5:$O$504,0)),"")</f>
        <v/>
      </c>
      <c r="F19" s="38" t="str">
        <f aca="false">IFERROR(INDEX(Ewidencja!$F$5:$F$504,MATCH($D$2&amp;"#4",Ewidencja!$O$5:$O$504,0)),"")</f>
        <v/>
      </c>
    </row>
    <row r="20" customFormat="false" ht="15" hidden="false" customHeight="false" outlineLevel="0" collapsed="false">
      <c r="B20" s="36" t="str">
        <f aca="false">IF(ISNA(MATCH($D$2&amp;"#5",Ewidencja!$O$5:$O$504,0)),"",5)</f>
        <v/>
      </c>
      <c r="C20" s="37" t="str">
        <f aca="false">IFERROR(INDEX(Ewidencja!$C$5:$C$504,MATCH($D$2&amp;"#5",Ewidencja!$O$5:$O$504,0)),"")</f>
        <v/>
      </c>
      <c r="D20" s="37" t="str">
        <f aca="false">IFERROR(IF(INDEX(Ewidencja!$D$5:$D$504,MATCH($D$2&amp;"#5",Ewidencja!$O$5:$O$504,0))="",1,INDEX(Ewidencja!$D$5:$D$504,MATCH($D$2&amp;"#5",Ewidencja!$O$5:$O$504,0))),"")</f>
        <v/>
      </c>
      <c r="E20" s="38" t="str">
        <f aca="false">IFERROR(INDEX(Ewidencja!$E$5:$E$504,MATCH($D$2&amp;"#5",Ewidencja!$O$5:$O$504,0)),"")</f>
        <v/>
      </c>
      <c r="F20" s="38" t="str">
        <f aca="false">IFERROR(INDEX(Ewidencja!$F$5:$F$504,MATCH($D$2&amp;"#5",Ewidencja!$O$5:$O$504,0)),"")</f>
        <v/>
      </c>
    </row>
    <row r="21" customFormat="false" ht="15" hidden="false" customHeight="false" outlineLevel="0" collapsed="false">
      <c r="B21" s="36" t="str">
        <f aca="false">IF(ISNA(MATCH($D$2&amp;"#6",Ewidencja!$O$5:$O$504,0)),"",6)</f>
        <v/>
      </c>
      <c r="C21" s="37" t="str">
        <f aca="false">IFERROR(INDEX(Ewidencja!$C$5:$C$504,MATCH($D$2&amp;"#6",Ewidencja!$O$5:$O$504,0)),"")</f>
        <v/>
      </c>
      <c r="D21" s="37" t="str">
        <f aca="false">IFERROR(IF(INDEX(Ewidencja!$D$5:$D$504,MATCH($D$2&amp;"#6",Ewidencja!$O$5:$O$504,0))="",1,INDEX(Ewidencja!$D$5:$D$504,MATCH($D$2&amp;"#6",Ewidencja!$O$5:$O$504,0))),"")</f>
        <v/>
      </c>
      <c r="E21" s="38" t="str">
        <f aca="false">IFERROR(INDEX(Ewidencja!$E$5:$E$504,MATCH($D$2&amp;"#6",Ewidencja!$O$5:$O$504,0)),"")</f>
        <v/>
      </c>
      <c r="F21" s="38" t="str">
        <f aca="false">IFERROR(INDEX(Ewidencja!$F$5:$F$504,MATCH($D$2&amp;"#6",Ewidencja!$O$5:$O$504,0)),"")</f>
        <v/>
      </c>
    </row>
    <row r="22" customFormat="false" ht="15" hidden="false" customHeight="false" outlineLevel="0" collapsed="false">
      <c r="B22" s="36" t="str">
        <f aca="false">IF(ISNA(MATCH($D$2&amp;"#7",Ewidencja!$O$5:$O$504,0)),"",7)</f>
        <v/>
      </c>
      <c r="C22" s="37" t="str">
        <f aca="false">IFERROR(INDEX(Ewidencja!$C$5:$C$504,MATCH($D$2&amp;"#7",Ewidencja!$O$5:$O$504,0)),"")</f>
        <v/>
      </c>
      <c r="D22" s="37" t="str">
        <f aca="false">IFERROR(IF(INDEX(Ewidencja!$D$5:$D$504,MATCH($D$2&amp;"#7",Ewidencja!$O$5:$O$504,0))="",1,INDEX(Ewidencja!$D$5:$D$504,MATCH($D$2&amp;"#7",Ewidencja!$O$5:$O$504,0))),"")</f>
        <v/>
      </c>
      <c r="E22" s="38" t="str">
        <f aca="false">IFERROR(INDEX(Ewidencja!$E$5:$E$504,MATCH($D$2&amp;"#7",Ewidencja!$O$5:$O$504,0)),"")</f>
        <v/>
      </c>
      <c r="F22" s="38" t="str">
        <f aca="false">IFERROR(INDEX(Ewidencja!$F$5:$F$504,MATCH($D$2&amp;"#7",Ewidencja!$O$5:$O$504,0)),"")</f>
        <v/>
      </c>
    </row>
    <row r="23" customFormat="false" ht="15" hidden="false" customHeight="false" outlineLevel="0" collapsed="false">
      <c r="B23" s="36" t="str">
        <f aca="false">IF(ISNA(MATCH($D$2&amp;"#8",Ewidencja!$O$5:$O$504,0)),"",8)</f>
        <v/>
      </c>
      <c r="C23" s="37" t="str">
        <f aca="false">IFERROR(INDEX(Ewidencja!$C$5:$C$504,MATCH($D$2&amp;"#8",Ewidencja!$O$5:$O$504,0)),"")</f>
        <v/>
      </c>
      <c r="D23" s="37" t="str">
        <f aca="false">IFERROR(IF(INDEX(Ewidencja!$D$5:$D$504,MATCH($D$2&amp;"#8",Ewidencja!$O$5:$O$504,0))="",1,INDEX(Ewidencja!$D$5:$D$504,MATCH($D$2&amp;"#8",Ewidencja!$O$5:$O$504,0))),"")</f>
        <v/>
      </c>
      <c r="E23" s="38" t="str">
        <f aca="false">IFERROR(INDEX(Ewidencja!$E$5:$E$504,MATCH($D$2&amp;"#8",Ewidencja!$O$5:$O$504,0)),"")</f>
        <v/>
      </c>
      <c r="F23" s="38" t="str">
        <f aca="false">IFERROR(INDEX(Ewidencja!$F$5:$F$504,MATCH($D$2&amp;"#8",Ewidencja!$O$5:$O$504,0)),"")</f>
        <v/>
      </c>
    </row>
    <row r="25" customFormat="false" ht="15" hidden="false" customHeight="false" outlineLevel="0" collapsed="false">
      <c r="E25" s="39" t="s">
        <v>73</v>
      </c>
      <c r="F25" s="40" t="n">
        <f aca="false">SUM(F16:F23)</f>
        <v>0</v>
      </c>
    </row>
    <row r="27" customFormat="false" ht="15" hidden="false" customHeight="false" outlineLevel="0" collapsed="false">
      <c r="B27" s="30" t="str">
        <f aca="false">"Sposób zapłaty: "&amp;IF($D$2="","",IFERROR(INDEX(Ewidencja!$M$5:$M$504,MATCH($D$2&amp;"#1",Ewidencja!$O$5:$O$504,0)),""))</f>
        <v>Sposób zapłaty: </v>
      </c>
    </row>
    <row r="28" customFormat="false" ht="15" hidden="false" customHeight="false" outlineLevel="0" collapsed="false">
      <c r="B28" s="30" t="str">
        <f aca="false">IF($D$2="","",IF(IFERROR(INDEX(Ewidencja!$N$5:$N$504,MATCH($D$2&amp;"#1",Ewidencja!$O$5:$O$504,0)),"")="","","Termin płatności: "&amp;TEXT(IFERROR(INDEX(Ewidencja!$N$5:$N$504,MATCH($D$2&amp;"#1",Ewidencja!$O$5:$O$504,0)),""),"DD.MM.YYYY")))</f>
        <v/>
      </c>
    </row>
    <row r="29" customFormat="false" ht="15" hidden="false" customHeight="false" outlineLevel="0" collapsed="false">
      <c r="B29" s="30" t="str">
        <f aca="false">IF(Ustawienia!C8="","","Numer konta: "&amp;Ustawienia!C8)</f>
        <v/>
      </c>
    </row>
    <row r="31" customFormat="false" ht="24" hidden="false" customHeight="true" outlineLevel="0" collapsed="false">
      <c r="B31" s="41" t="s">
        <v>78</v>
      </c>
      <c r="C31" s="41"/>
      <c r="D31" s="41"/>
      <c r="E31" s="41"/>
      <c r="F31" s="41"/>
    </row>
    <row r="32" customFormat="false" ht="15" hidden="false" customHeight="false" outlineLevel="0" collapsed="false">
      <c r="B32" s="41"/>
      <c r="C32" s="41"/>
      <c r="D32" s="41"/>
      <c r="E32" s="41"/>
      <c r="F32" s="41"/>
    </row>
    <row r="36" customFormat="false" ht="15" hidden="false" customHeight="false" outlineLevel="0" collapsed="false">
      <c r="B36" s="42" t="s">
        <v>75</v>
      </c>
      <c r="C36" s="42"/>
      <c r="E36" s="42" t="s">
        <v>76</v>
      </c>
      <c r="F36" s="42"/>
    </row>
  </sheetData>
  <mergeCells count="14">
    <mergeCell ref="B2:C2"/>
    <mergeCell ref="D2:E2"/>
    <mergeCell ref="B5:D5"/>
    <mergeCell ref="B10:D10"/>
    <mergeCell ref="E10:F10"/>
    <mergeCell ref="B11:D11"/>
    <mergeCell ref="E11:F11"/>
    <mergeCell ref="B12:D12"/>
    <mergeCell ref="E12:F12"/>
    <mergeCell ref="B13:D13"/>
    <mergeCell ref="E13:F13"/>
    <mergeCell ref="B31:F32"/>
    <mergeCell ref="B36:C36"/>
    <mergeCell ref="E36:F3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E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3" min="2" style="0" width="18"/>
    <col collapsed="false" customWidth="true" hidden="false" outlineLevel="0" max="4" min="4" style="0" width="12"/>
    <col collapsed="false" customWidth="true" hidden="false" outlineLevel="0" max="5" min="5" style="0" width="46"/>
  </cols>
  <sheetData>
    <row r="2" customFormat="false" ht="19.7" hidden="false" customHeight="false" outlineLevel="0" collapsed="false">
      <c r="B2" s="5" t="s">
        <v>79</v>
      </c>
    </row>
    <row r="3" customFormat="false" ht="15" hidden="false" customHeight="false" outlineLevel="0" collapsed="false">
      <c r="B3" s="13" t="str">
        <f aca="false">"Rok "&amp;Ustawienia!C10</f>
        <v>Rok 2026</v>
      </c>
      <c r="D3" s="43" t="s">
        <v>80</v>
      </c>
      <c r="E3" s="44" t="n">
        <f aca="false">Ustawienia!C12</f>
        <v>10813.5</v>
      </c>
    </row>
    <row r="5" customFormat="false" ht="15" hidden="false" customHeight="false" outlineLevel="0" collapsed="false">
      <c r="B5" s="16" t="s">
        <v>81</v>
      </c>
      <c r="C5" s="16" t="s">
        <v>82</v>
      </c>
      <c r="D5" s="16" t="s">
        <v>83</v>
      </c>
      <c r="E5" s="16" t="s">
        <v>84</v>
      </c>
    </row>
    <row r="6" customFormat="false" ht="15" hidden="false" customHeight="false" outlineLevel="0" collapsed="false">
      <c r="B6" s="45" t="s">
        <v>85</v>
      </c>
      <c r="C6" s="21" t="n">
        <f aca="false">SUMIFS(Ewidencja!$F$5:$F$504,Ewidencja!$B$5:$B$504,"&gt;="&amp;DATE(Ustawienia!$C$10,1,1),Ewidencja!$B$5:$B$504,"&lt;"&amp;DATE(Ustawienia!$C$10,4,1))</f>
        <v>0</v>
      </c>
      <c r="D6" s="46" t="n">
        <f aca="false">IF(Ustawienia!$C$12=0,0,C6/Ustawienia!$C$12)</f>
        <v>0</v>
      </c>
      <c r="E6" s="45" t="str">
        <f aca="false">IF(C6&gt;Ustawienia!$C$12,"PRZEKROCZONY: masz 7 dni na wpis do CEIDG",IF(D6&gt;=0.8,"Uwaga: blisko limitu","W limicie"))</f>
        <v>W limicie</v>
      </c>
    </row>
    <row r="7" customFormat="false" ht="15" hidden="false" customHeight="false" outlineLevel="0" collapsed="false">
      <c r="B7" s="45" t="s">
        <v>86</v>
      </c>
      <c r="C7" s="21" t="n">
        <f aca="false">SUMIFS(Ewidencja!$F$5:$F$504,Ewidencja!$B$5:$B$504,"&gt;="&amp;DATE(Ustawienia!$C$10,4,1),Ewidencja!$B$5:$B$504,"&lt;"&amp;DATE(Ustawienia!$C$10,7,1))</f>
        <v>0</v>
      </c>
      <c r="D7" s="46" t="n">
        <f aca="false">IF(Ustawienia!$C$12=0,0,C7/Ustawienia!$C$12)</f>
        <v>0</v>
      </c>
      <c r="E7" s="45" t="str">
        <f aca="false">IF(C7&gt;Ustawienia!$C$12,"PRZEKROCZONY: masz 7 dni na wpis do CEIDG",IF(D7&gt;=0.8,"Uwaga: blisko limitu","W limicie"))</f>
        <v>W limicie</v>
      </c>
    </row>
    <row r="8" customFormat="false" ht="15" hidden="false" customHeight="false" outlineLevel="0" collapsed="false">
      <c r="B8" s="45" t="s">
        <v>87</v>
      </c>
      <c r="C8" s="21" t="n">
        <f aca="false">SUMIFS(Ewidencja!$F$5:$F$504,Ewidencja!$B$5:$B$504,"&gt;="&amp;DATE(Ustawienia!$C$10,7,1),Ewidencja!$B$5:$B$504,"&lt;"&amp;DATE(Ustawienia!$C$10,10,1))</f>
        <v>0</v>
      </c>
      <c r="D8" s="46" t="n">
        <f aca="false">IF(Ustawienia!$C$12=0,0,C8/Ustawienia!$C$12)</f>
        <v>0</v>
      </c>
      <c r="E8" s="45" t="str">
        <f aca="false">IF(C8&gt;Ustawienia!$C$12,"PRZEKROCZONY: masz 7 dni na wpis do CEIDG",IF(D8&gt;=0.8,"Uwaga: blisko limitu","W limicie"))</f>
        <v>W limicie</v>
      </c>
    </row>
    <row r="9" customFormat="false" ht="15" hidden="false" customHeight="false" outlineLevel="0" collapsed="false">
      <c r="B9" s="45" t="s">
        <v>88</v>
      </c>
      <c r="C9" s="21" t="n">
        <f aca="false">SUMIFS(Ewidencja!$F$5:$F$504,Ewidencja!$B$5:$B$504,"&gt;="&amp;DATE(Ustawienia!$C$10,10,1),Ewidencja!$B$5:$B$504,"&lt;"&amp;DATE(Ustawienia!$C$10,13,1))</f>
        <v>0</v>
      </c>
      <c r="D9" s="46" t="n">
        <f aca="false">IF(Ustawienia!$C$12=0,0,C9/Ustawienia!$C$12)</f>
        <v>0</v>
      </c>
      <c r="E9" s="45" t="str">
        <f aca="false">IF(C9&gt;Ustawienia!$C$12,"PRZEKROCZONY: masz 7 dni na wpis do CEIDG",IF(D9&gt;=0.8,"Uwaga: blisko limitu","W limicie"))</f>
        <v>W limicie</v>
      </c>
    </row>
    <row r="12" customFormat="false" ht="16.15" hidden="false" customHeight="false" outlineLevel="0" collapsed="false">
      <c r="B12" s="47" t="s">
        <v>89</v>
      </c>
    </row>
    <row r="13" customFormat="false" ht="15" hidden="false" customHeight="false" outlineLevel="0" collapsed="false">
      <c r="B13" s="13" t="str">
        <f aca="false">IF(Ustawienia!C14="tak","Limit miesięczny dla osoby bezrobotnej:","Ta część dotyczy tylko osób zarejestrowanych jako bezrobotne (zmień w Ustawieniach)")</f>
        <v>Ta część dotyczy tylko osób zarejestrowanych jako bezrobotne (zmień w Ustawieniach)</v>
      </c>
      <c r="E13" s="44" t="str">
        <f aca="false">IF(Ustawienia!C14="tak",Ustawienia!C13,"")</f>
        <v/>
      </c>
    </row>
    <row r="14" customFormat="false" ht="15" hidden="false" customHeight="false" outlineLevel="0" collapsed="false">
      <c r="B14" s="16" t="s">
        <v>81</v>
      </c>
      <c r="C14" s="16" t="s">
        <v>82</v>
      </c>
      <c r="D14" s="16" t="s">
        <v>83</v>
      </c>
      <c r="E14" s="16" t="s">
        <v>84</v>
      </c>
    </row>
    <row r="15" customFormat="false" ht="15" hidden="false" customHeight="false" outlineLevel="0" collapsed="false">
      <c r="B15" s="45" t="s">
        <v>90</v>
      </c>
      <c r="C15" s="21" t="n">
        <f aca="false">SUMIFS(Ewidencja!$F$5:$F$504,Ewidencja!$B$5:$B$504,"&gt;="&amp;DATE(Ustawienia!$C$10,1,1),Ewidencja!$B$5:$B$504,"&lt;"&amp;DATE(Ustawienia!$C$10,2,1))</f>
        <v>0</v>
      </c>
      <c r="D15" s="46" t="n">
        <f aca="false">IF(Ustawienia!$C$13=0,0,C15/Ustawienia!$C$13)</f>
        <v>0</v>
      </c>
      <c r="E15" s="45" t="str">
        <f aca="false">IF(Ustawienia!$C$14&lt;&gt;"tak","-",IF(C15&gt;Ustawienia!$C$13,"PRZEKROCZONY: możesz stracić status i zasiłek",IF(D15&gt;=0.8,"Uwaga: blisko limitu","W limicie")))</f>
        <v>-</v>
      </c>
    </row>
    <row r="16" customFormat="false" ht="15" hidden="false" customHeight="false" outlineLevel="0" collapsed="false">
      <c r="B16" s="45" t="s">
        <v>91</v>
      </c>
      <c r="C16" s="21" t="n">
        <f aca="false">SUMIFS(Ewidencja!$F$5:$F$504,Ewidencja!$B$5:$B$504,"&gt;="&amp;DATE(Ustawienia!$C$10,2,1),Ewidencja!$B$5:$B$504,"&lt;"&amp;DATE(Ustawienia!$C$10,3,1))</f>
        <v>0</v>
      </c>
      <c r="D16" s="46" t="n">
        <f aca="false">IF(Ustawienia!$C$13=0,0,C16/Ustawienia!$C$13)</f>
        <v>0</v>
      </c>
      <c r="E16" s="45" t="str">
        <f aca="false">IF(Ustawienia!$C$14&lt;&gt;"tak","-",IF(C16&gt;Ustawienia!$C$13,"PRZEKROCZONY: możesz stracić status i zasiłek",IF(D16&gt;=0.8,"Uwaga: blisko limitu","W limicie")))</f>
        <v>-</v>
      </c>
    </row>
    <row r="17" customFormat="false" ht="15" hidden="false" customHeight="false" outlineLevel="0" collapsed="false">
      <c r="B17" s="45" t="s">
        <v>92</v>
      </c>
      <c r="C17" s="21" t="n">
        <f aca="false">SUMIFS(Ewidencja!$F$5:$F$504,Ewidencja!$B$5:$B$504,"&gt;="&amp;DATE(Ustawienia!$C$10,3,1),Ewidencja!$B$5:$B$504,"&lt;"&amp;DATE(Ustawienia!$C$10,4,1))</f>
        <v>0</v>
      </c>
      <c r="D17" s="46" t="n">
        <f aca="false">IF(Ustawienia!$C$13=0,0,C17/Ustawienia!$C$13)</f>
        <v>0</v>
      </c>
      <c r="E17" s="45" t="str">
        <f aca="false">IF(Ustawienia!$C$14&lt;&gt;"tak","-",IF(C17&gt;Ustawienia!$C$13,"PRZEKROCZONY: możesz stracić status i zasiłek",IF(D17&gt;=0.8,"Uwaga: blisko limitu","W limicie")))</f>
        <v>-</v>
      </c>
    </row>
    <row r="18" customFormat="false" ht="15" hidden="false" customHeight="false" outlineLevel="0" collapsed="false">
      <c r="B18" s="45" t="s">
        <v>93</v>
      </c>
      <c r="C18" s="21" t="n">
        <f aca="false">SUMIFS(Ewidencja!$F$5:$F$504,Ewidencja!$B$5:$B$504,"&gt;="&amp;DATE(Ustawienia!$C$10,4,1),Ewidencja!$B$5:$B$504,"&lt;"&amp;DATE(Ustawienia!$C$10,5,1))</f>
        <v>0</v>
      </c>
      <c r="D18" s="46" t="n">
        <f aca="false">IF(Ustawienia!$C$13=0,0,C18/Ustawienia!$C$13)</f>
        <v>0</v>
      </c>
      <c r="E18" s="45" t="str">
        <f aca="false">IF(Ustawienia!$C$14&lt;&gt;"tak","-",IF(C18&gt;Ustawienia!$C$13,"PRZEKROCZONY: możesz stracić status i zasiłek",IF(D18&gt;=0.8,"Uwaga: blisko limitu","W limicie")))</f>
        <v>-</v>
      </c>
    </row>
    <row r="19" customFormat="false" ht="15" hidden="false" customHeight="false" outlineLevel="0" collapsed="false">
      <c r="B19" s="45" t="s">
        <v>94</v>
      </c>
      <c r="C19" s="21" t="n">
        <f aca="false">SUMIFS(Ewidencja!$F$5:$F$504,Ewidencja!$B$5:$B$504,"&gt;="&amp;DATE(Ustawienia!$C$10,5,1),Ewidencja!$B$5:$B$504,"&lt;"&amp;DATE(Ustawienia!$C$10,6,1))</f>
        <v>0</v>
      </c>
      <c r="D19" s="46" t="n">
        <f aca="false">IF(Ustawienia!$C$13=0,0,C19/Ustawienia!$C$13)</f>
        <v>0</v>
      </c>
      <c r="E19" s="45" t="str">
        <f aca="false">IF(Ustawienia!$C$14&lt;&gt;"tak","-",IF(C19&gt;Ustawienia!$C$13,"PRZEKROCZONY: możesz stracić status i zasiłek",IF(D19&gt;=0.8,"Uwaga: blisko limitu","W limicie")))</f>
        <v>-</v>
      </c>
    </row>
    <row r="20" customFormat="false" ht="15" hidden="false" customHeight="false" outlineLevel="0" collapsed="false">
      <c r="B20" s="45" t="s">
        <v>95</v>
      </c>
      <c r="C20" s="21" t="n">
        <f aca="false">SUMIFS(Ewidencja!$F$5:$F$504,Ewidencja!$B$5:$B$504,"&gt;="&amp;DATE(Ustawienia!$C$10,6,1),Ewidencja!$B$5:$B$504,"&lt;"&amp;DATE(Ustawienia!$C$10,7,1))</f>
        <v>0</v>
      </c>
      <c r="D20" s="46" t="n">
        <f aca="false">IF(Ustawienia!$C$13=0,0,C20/Ustawienia!$C$13)</f>
        <v>0</v>
      </c>
      <c r="E20" s="45" t="str">
        <f aca="false">IF(Ustawienia!$C$14&lt;&gt;"tak","-",IF(C20&gt;Ustawienia!$C$13,"PRZEKROCZONY: możesz stracić status i zasiłek",IF(D20&gt;=0.8,"Uwaga: blisko limitu","W limicie")))</f>
        <v>-</v>
      </c>
    </row>
    <row r="21" customFormat="false" ht="15" hidden="false" customHeight="false" outlineLevel="0" collapsed="false">
      <c r="B21" s="45" t="s">
        <v>96</v>
      </c>
      <c r="C21" s="21" t="n">
        <f aca="false">SUMIFS(Ewidencja!$F$5:$F$504,Ewidencja!$B$5:$B$504,"&gt;="&amp;DATE(Ustawienia!$C$10,7,1),Ewidencja!$B$5:$B$504,"&lt;"&amp;DATE(Ustawienia!$C$10,8,1))</f>
        <v>0</v>
      </c>
      <c r="D21" s="46" t="n">
        <f aca="false">IF(Ustawienia!$C$13=0,0,C21/Ustawienia!$C$13)</f>
        <v>0</v>
      </c>
      <c r="E21" s="45" t="str">
        <f aca="false">IF(Ustawienia!$C$14&lt;&gt;"tak","-",IF(C21&gt;Ustawienia!$C$13,"PRZEKROCZONY: możesz stracić status i zasiłek",IF(D21&gt;=0.8,"Uwaga: blisko limitu","W limicie")))</f>
        <v>-</v>
      </c>
    </row>
    <row r="22" customFormat="false" ht="15" hidden="false" customHeight="false" outlineLevel="0" collapsed="false">
      <c r="B22" s="45" t="s">
        <v>97</v>
      </c>
      <c r="C22" s="21" t="n">
        <f aca="false">SUMIFS(Ewidencja!$F$5:$F$504,Ewidencja!$B$5:$B$504,"&gt;="&amp;DATE(Ustawienia!$C$10,8,1),Ewidencja!$B$5:$B$504,"&lt;"&amp;DATE(Ustawienia!$C$10,9,1))</f>
        <v>0</v>
      </c>
      <c r="D22" s="46" t="n">
        <f aca="false">IF(Ustawienia!$C$13=0,0,C22/Ustawienia!$C$13)</f>
        <v>0</v>
      </c>
      <c r="E22" s="45" t="str">
        <f aca="false">IF(Ustawienia!$C$14&lt;&gt;"tak","-",IF(C22&gt;Ustawienia!$C$13,"PRZEKROCZONY: możesz stracić status i zasiłek",IF(D22&gt;=0.8,"Uwaga: blisko limitu","W limicie")))</f>
        <v>-</v>
      </c>
    </row>
    <row r="23" customFormat="false" ht="15" hidden="false" customHeight="false" outlineLevel="0" collapsed="false">
      <c r="B23" s="45" t="s">
        <v>98</v>
      </c>
      <c r="C23" s="21" t="n">
        <f aca="false">SUMIFS(Ewidencja!$F$5:$F$504,Ewidencja!$B$5:$B$504,"&gt;="&amp;DATE(Ustawienia!$C$10,9,1),Ewidencja!$B$5:$B$504,"&lt;"&amp;DATE(Ustawienia!$C$10,10,1))</f>
        <v>0</v>
      </c>
      <c r="D23" s="46" t="n">
        <f aca="false">IF(Ustawienia!$C$13=0,0,C23/Ustawienia!$C$13)</f>
        <v>0</v>
      </c>
      <c r="E23" s="45" t="str">
        <f aca="false">IF(Ustawienia!$C$14&lt;&gt;"tak","-",IF(C23&gt;Ustawienia!$C$13,"PRZEKROCZONY: możesz stracić status i zasiłek",IF(D23&gt;=0.8,"Uwaga: blisko limitu","W limicie")))</f>
        <v>-</v>
      </c>
    </row>
    <row r="24" customFormat="false" ht="15" hidden="false" customHeight="false" outlineLevel="0" collapsed="false">
      <c r="B24" s="45" t="s">
        <v>99</v>
      </c>
      <c r="C24" s="21" t="n">
        <f aca="false">SUMIFS(Ewidencja!$F$5:$F$504,Ewidencja!$B$5:$B$504,"&gt;="&amp;DATE(Ustawienia!$C$10,10,1),Ewidencja!$B$5:$B$504,"&lt;"&amp;DATE(Ustawienia!$C$10,11,1))</f>
        <v>0</v>
      </c>
      <c r="D24" s="46" t="n">
        <f aca="false">IF(Ustawienia!$C$13=0,0,C24/Ustawienia!$C$13)</f>
        <v>0</v>
      </c>
      <c r="E24" s="45" t="str">
        <f aca="false">IF(Ustawienia!$C$14&lt;&gt;"tak","-",IF(C24&gt;Ustawienia!$C$13,"PRZEKROCZONY: możesz stracić status i zasiłek",IF(D24&gt;=0.8,"Uwaga: blisko limitu","W limicie")))</f>
        <v>-</v>
      </c>
    </row>
    <row r="25" customFormat="false" ht="15" hidden="false" customHeight="false" outlineLevel="0" collapsed="false">
      <c r="B25" s="45" t="s">
        <v>100</v>
      </c>
      <c r="C25" s="21" t="n">
        <f aca="false">SUMIFS(Ewidencja!$F$5:$F$504,Ewidencja!$B$5:$B$504,"&gt;="&amp;DATE(Ustawienia!$C$10,11,1),Ewidencja!$B$5:$B$504,"&lt;"&amp;DATE(Ustawienia!$C$10,12,1))</f>
        <v>0</v>
      </c>
      <c r="D25" s="46" t="n">
        <f aca="false">IF(Ustawienia!$C$13=0,0,C25/Ustawienia!$C$13)</f>
        <v>0</v>
      </c>
      <c r="E25" s="45" t="str">
        <f aca="false">IF(Ustawienia!$C$14&lt;&gt;"tak","-",IF(C25&gt;Ustawienia!$C$13,"PRZEKROCZONY: możesz stracić status i zasiłek",IF(D25&gt;=0.8,"Uwaga: blisko limitu","W limicie")))</f>
        <v>-</v>
      </c>
    </row>
    <row r="26" customFormat="false" ht="15" hidden="false" customHeight="false" outlineLevel="0" collapsed="false">
      <c r="B26" s="45" t="s">
        <v>101</v>
      </c>
      <c r="C26" s="21" t="n">
        <f aca="false">SUMIFS(Ewidencja!$F$5:$F$504,Ewidencja!$B$5:$B$504,"&gt;="&amp;DATE(Ustawienia!$C$10,12,1),Ewidencja!$B$5:$B$504,"&lt;"&amp;DATE(Ustawienia!$C$10,13,1))</f>
        <v>0</v>
      </c>
      <c r="D26" s="46" t="n">
        <f aca="false">IF(Ustawienia!$C$13=0,0,C26/Ustawienia!$C$13)</f>
        <v>0</v>
      </c>
      <c r="E26" s="45" t="str">
        <f aca="false">IF(Ustawienia!$C$14&lt;&gt;"tak","-",IF(C26&gt;Ustawienia!$C$13,"PRZEKROCZONY: możesz stracić status i zasiłek",IF(D26&gt;=0.8,"Uwaga: blisko limitu","W limicie")))</f>
        <v>-</v>
      </c>
    </row>
    <row r="28" customFormat="false" ht="15" hidden="false" customHeight="false" outlineLevel="0" collapsed="false">
      <c r="B28" s="6" t="s">
        <v>102</v>
      </c>
      <c r="C28" s="48" t="n">
        <f aca="false">SUM(C15:C26)</f>
        <v>0</v>
      </c>
    </row>
  </sheetData>
  <conditionalFormatting sqref="E6:E9">
    <cfRule type="expression" priority="2" aboveAverage="0" equalAverage="0" bottom="0" percent="0" rank="0" text="" dxfId="0">
      <formula>$C6&gt;Ustawienia!$C$12</formula>
    </cfRule>
    <cfRule type="expression" priority="3" aboveAverage="0" equalAverage="0" bottom="0" percent="0" rank="0" text="" dxfId="1">
      <formula>$D6&gt;=0.8</formula>
    </cfRule>
    <cfRule type="expression" priority="4" aboveAverage="0" equalAverage="0" bottom="0" percent="0" rank="0" text="" dxfId="2">
      <formula>$D6&lt;0.8</formula>
    </cfRule>
  </conditionalFormatting>
  <conditionalFormatting sqref="E15:E26">
    <cfRule type="expression" priority="5" aboveAverage="0" equalAverage="0" bottom="0" percent="0" rank="0" text="" dxfId="0">
      <formula>AND(Ustawienia!$C$14="tak",$C15&gt;Ustawienia!$C$13)</formula>
    </cfRule>
    <cfRule type="expression" priority="6" aboveAverage="0" equalAverage="0" bottom="0" percent="0" rank="0" text="" dxfId="1">
      <formula>AND(Ustawienia!$C$14="tak",$D15&gt;=0.8)</formula>
    </cfRule>
    <cfRule type="expression" priority="7" aboveAverage="0" equalAverage="0" bottom="0" percent="0" rank="0" text="" dxfId="2">
      <formula>AND(Ustawienia!$C$14="tak",$D15&lt;0.8)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2026-10-19T09:01:16Z</dcterms:created>
  <dc:creator>openpyxl</dc:creator>
  <dc:description/>
  <dc:language>en-US</dc:language>
  <cp:lastModifiedBy/>
  <dcterms:modified xsi:type="dcterms:W3CDTF">2026-10-19T09:01:16Z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